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prod.protected.ind\user\User01\ccooper\desktop\Uploady foldy\Community Energy Upgrades Fund Round 2\"/>
    </mc:Choice>
  </mc:AlternateContent>
  <xr:revisionPtr revIDLastSave="0" documentId="8_{F6CA2454-5D3A-4128-9A19-3988ECFD5FDA}" xr6:coauthVersionLast="47" xr6:coauthVersionMax="47" xr10:uidLastSave="{00000000-0000-0000-0000-000000000000}"/>
  <bookViews>
    <workbookView xWindow="1170" yWindow="1170" windowWidth="21600" windowHeight="11385" activeTab="2" xr2:uid="{E1FD04F9-3325-445E-AE19-B2E246B1C453}"/>
  </bookViews>
  <sheets>
    <sheet name="1. Instructions" sheetId="1" r:id="rId1"/>
    <sheet name="2. Examples" sheetId="5" r:id="rId2"/>
    <sheet name="3. Abatement calculator"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0" i="5" l="1"/>
  <c r="G83" i="5"/>
  <c r="G62" i="5"/>
  <c r="G45" i="5"/>
  <c r="G24" i="5"/>
  <c r="G101" i="5"/>
  <c r="G84" i="5"/>
  <c r="G63" i="5"/>
  <c r="G46" i="5"/>
  <c r="G25" i="5"/>
  <c r="G176" i="2"/>
  <c r="G159" i="2"/>
  <c r="G142" i="2"/>
  <c r="G125" i="2"/>
  <c r="G108" i="2"/>
  <c r="G91" i="2"/>
  <c r="G74" i="2"/>
  <c r="G57" i="2"/>
  <c r="G40" i="2"/>
  <c r="G23" i="2"/>
  <c r="G175" i="2"/>
  <c r="G158" i="2"/>
  <c r="G141" i="2"/>
  <c r="G124" i="2"/>
  <c r="G107" i="2"/>
  <c r="G90" i="2"/>
  <c r="G73" i="2"/>
  <c r="G56" i="2"/>
  <c r="G39" i="2"/>
  <c r="G22" i="2"/>
  <c r="E102" i="5"/>
  <c r="E101" i="5"/>
  <c r="E100" i="5"/>
  <c r="G99" i="5"/>
  <c r="E99" i="5"/>
  <c r="G98" i="5"/>
  <c r="E98" i="5"/>
  <c r="E97" i="5"/>
  <c r="I97" i="5" s="1"/>
  <c r="E85" i="5"/>
  <c r="E84" i="5"/>
  <c r="E83" i="5"/>
  <c r="G82" i="5"/>
  <c r="E82" i="5"/>
  <c r="G81" i="5"/>
  <c r="E81" i="5"/>
  <c r="E80" i="5"/>
  <c r="I80" i="5" s="1"/>
  <c r="E64" i="5"/>
  <c r="E63" i="5"/>
  <c r="E62" i="5"/>
  <c r="G61" i="5"/>
  <c r="E61" i="5"/>
  <c r="G60" i="5"/>
  <c r="E60" i="5"/>
  <c r="E59" i="5"/>
  <c r="I59" i="5" s="1"/>
  <c r="E47" i="5"/>
  <c r="E46" i="5"/>
  <c r="E45" i="5"/>
  <c r="G44" i="5"/>
  <c r="E44" i="5"/>
  <c r="G43" i="5"/>
  <c r="E43" i="5"/>
  <c r="E42" i="5"/>
  <c r="I42" i="5" s="1"/>
  <c r="E26" i="5"/>
  <c r="E25" i="5"/>
  <c r="E24" i="5"/>
  <c r="G23" i="5"/>
  <c r="E23" i="5"/>
  <c r="G22" i="5"/>
  <c r="E22" i="5"/>
  <c r="E21" i="5"/>
  <c r="I21" i="5" s="1"/>
  <c r="E177" i="2"/>
  <c r="E176" i="2"/>
  <c r="E175" i="2"/>
  <c r="G174" i="2"/>
  <c r="E174" i="2"/>
  <c r="G173" i="2"/>
  <c r="E173" i="2"/>
  <c r="G172" i="2"/>
  <c r="E172" i="2"/>
  <c r="M24" i="2" s="1"/>
  <c r="E160" i="2"/>
  <c r="E159" i="2"/>
  <c r="E158" i="2"/>
  <c r="G157" i="2"/>
  <c r="E157" i="2"/>
  <c r="G156" i="2"/>
  <c r="E156" i="2"/>
  <c r="G155" i="2"/>
  <c r="E155" i="2"/>
  <c r="M23" i="2" s="1"/>
  <c r="E143" i="2"/>
  <c r="E142" i="2"/>
  <c r="E141" i="2"/>
  <c r="G140" i="2"/>
  <c r="E140" i="2"/>
  <c r="G139" i="2"/>
  <c r="E139" i="2"/>
  <c r="G138" i="2"/>
  <c r="E138" i="2"/>
  <c r="M22" i="2" s="1"/>
  <c r="E126" i="2"/>
  <c r="E125" i="2"/>
  <c r="E124" i="2"/>
  <c r="G123" i="2"/>
  <c r="E123" i="2"/>
  <c r="G122" i="2"/>
  <c r="E122" i="2"/>
  <c r="G121" i="2"/>
  <c r="E121" i="2"/>
  <c r="I121" i="2" s="1"/>
  <c r="P21" i="2" s="1"/>
  <c r="E109" i="2"/>
  <c r="E108" i="2"/>
  <c r="E107" i="2"/>
  <c r="G106" i="2"/>
  <c r="E106" i="2"/>
  <c r="G105" i="2"/>
  <c r="E105" i="2"/>
  <c r="G104" i="2"/>
  <c r="E104" i="2"/>
  <c r="M20" i="2" s="1"/>
  <c r="E92" i="2"/>
  <c r="E91" i="2"/>
  <c r="E90" i="2"/>
  <c r="G89" i="2"/>
  <c r="E89" i="2"/>
  <c r="G88" i="2"/>
  <c r="E88" i="2"/>
  <c r="G87" i="2"/>
  <c r="E87" i="2"/>
  <c r="M19" i="2" s="1"/>
  <c r="E75" i="2"/>
  <c r="E74" i="2"/>
  <c r="E73" i="2"/>
  <c r="G72" i="2"/>
  <c r="E72" i="2"/>
  <c r="G71" i="2"/>
  <c r="E71" i="2"/>
  <c r="I71" i="2" s="1"/>
  <c r="G70" i="2"/>
  <c r="E70" i="2"/>
  <c r="E58" i="2"/>
  <c r="E57" i="2"/>
  <c r="E56" i="2"/>
  <c r="G55" i="2"/>
  <c r="E55" i="2"/>
  <c r="G54" i="2"/>
  <c r="E54" i="2"/>
  <c r="G53" i="2"/>
  <c r="E53" i="2"/>
  <c r="M17" i="2" s="1"/>
  <c r="E41" i="2"/>
  <c r="E40" i="2"/>
  <c r="E39" i="2"/>
  <c r="G38" i="2"/>
  <c r="E38" i="2"/>
  <c r="G37" i="2"/>
  <c r="E37" i="2"/>
  <c r="G36" i="2"/>
  <c r="E36" i="2"/>
  <c r="M16" i="2" s="1"/>
  <c r="M29" i="2"/>
  <c r="N24" i="2"/>
  <c r="O24" i="2" s="1"/>
  <c r="L24" i="2"/>
  <c r="E24" i="2"/>
  <c r="N23" i="2"/>
  <c r="O23" i="2" s="1"/>
  <c r="L23" i="2"/>
  <c r="E23" i="2"/>
  <c r="N22" i="2"/>
  <c r="O22" i="2" s="1"/>
  <c r="L22" i="2"/>
  <c r="E22" i="2"/>
  <c r="N21" i="2"/>
  <c r="O21" i="2" s="1"/>
  <c r="M21" i="2"/>
  <c r="L21" i="2"/>
  <c r="G21" i="2"/>
  <c r="E21" i="2"/>
  <c r="N20" i="2"/>
  <c r="O20" i="2" s="1"/>
  <c r="L20" i="2"/>
  <c r="G20" i="2"/>
  <c r="E20" i="2"/>
  <c r="I20" i="2" s="1"/>
  <c r="N19" i="2"/>
  <c r="O19" i="2" s="1"/>
  <c r="L19" i="2"/>
  <c r="E19" i="2"/>
  <c r="M15" i="2" s="1"/>
  <c r="N18" i="2"/>
  <c r="O18" i="2" s="1"/>
  <c r="M18" i="2"/>
  <c r="L18" i="2"/>
  <c r="N17" i="2"/>
  <c r="O17" i="2" s="1"/>
  <c r="L17" i="2"/>
  <c r="N16" i="2"/>
  <c r="O16" i="2" s="1"/>
  <c r="L16" i="2"/>
  <c r="N15" i="2"/>
  <c r="O15" i="2" s="1"/>
  <c r="L15" i="2"/>
  <c r="I23" i="2" l="1"/>
  <c r="I84" i="5"/>
  <c r="I25" i="5"/>
  <c r="I62" i="5"/>
  <c r="I100" i="5"/>
  <c r="I61" i="5"/>
  <c r="I98" i="5"/>
  <c r="I63" i="5"/>
  <c r="I44" i="5"/>
  <c r="I45" i="5"/>
  <c r="I101" i="5"/>
  <c r="I22" i="5"/>
  <c r="I46" i="5"/>
  <c r="I82" i="5"/>
  <c r="I23" i="5"/>
  <c r="I83" i="5"/>
  <c r="I24" i="5"/>
  <c r="I60" i="5"/>
  <c r="I99" i="5"/>
  <c r="I81" i="5"/>
  <c r="I43" i="5"/>
  <c r="O25" i="2"/>
  <c r="I55" i="2"/>
  <c r="M25" i="2"/>
  <c r="I36" i="2"/>
  <c r="P16" i="2" s="1"/>
  <c r="I173" i="2"/>
  <c r="I123" i="2"/>
  <c r="I73" i="2"/>
  <c r="I104" i="2"/>
  <c r="P20" i="2" s="1"/>
  <c r="I74" i="2"/>
  <c r="I105" i="2"/>
  <c r="N25" i="2"/>
  <c r="I174" i="2"/>
  <c r="I37" i="2"/>
  <c r="I125" i="2"/>
  <c r="I88" i="2"/>
  <c r="I39" i="2"/>
  <c r="I138" i="2"/>
  <c r="P22" i="2" s="1"/>
  <c r="I89" i="2"/>
  <c r="I139" i="2"/>
  <c r="I159" i="2"/>
  <c r="I53" i="2"/>
  <c r="P17" i="2" s="1"/>
  <c r="I72" i="2"/>
  <c r="I141" i="2"/>
  <c r="I155" i="2"/>
  <c r="P23" i="2" s="1"/>
  <c r="I106" i="2"/>
  <c r="I38" i="2"/>
  <c r="I156" i="2"/>
  <c r="I21" i="2"/>
  <c r="I157" i="2"/>
  <c r="I70" i="2"/>
  <c r="P18" i="2" s="1"/>
  <c r="I40" i="2"/>
  <c r="I158" i="2"/>
  <c r="I140" i="2"/>
  <c r="I91" i="2"/>
  <c r="I22" i="2"/>
  <c r="I54" i="2"/>
  <c r="I122" i="2"/>
  <c r="I172" i="2"/>
  <c r="P24" i="2" s="1"/>
  <c r="I124" i="2"/>
  <c r="I175" i="2"/>
  <c r="I57" i="2"/>
  <c r="I176" i="2"/>
  <c r="I142" i="2"/>
  <c r="I56" i="2"/>
  <c r="I87" i="2"/>
  <c r="P19" i="2" s="1"/>
  <c r="I107" i="2"/>
  <c r="I108" i="2"/>
  <c r="I90" i="2"/>
  <c r="I19" i="2"/>
  <c r="P15" i="2" s="1"/>
  <c r="I86" i="5" l="1"/>
  <c r="I27" i="5"/>
  <c r="I103" i="5"/>
  <c r="I65" i="5"/>
  <c r="I48" i="5"/>
  <c r="I59" i="2"/>
  <c r="I42" i="2"/>
  <c r="I93" i="2"/>
  <c r="I110" i="2"/>
  <c r="I144" i="2"/>
  <c r="I76" i="2"/>
  <c r="I127" i="2"/>
  <c r="I161" i="2"/>
  <c r="I178" i="2"/>
  <c r="I25" i="2"/>
  <c r="P25" i="2" l="1"/>
  <c r="P26" i="2" l="1"/>
  <c r="M28" i="2" s="1"/>
  <c r="M30" i="2" s="1"/>
</calcChain>
</file>

<file path=xl/sharedStrings.xml><?xml version="1.0" encoding="utf-8"?>
<sst xmlns="http://schemas.openxmlformats.org/spreadsheetml/2006/main" count="684" uniqueCount="118">
  <si>
    <t>Community Energy Upgrades Fund Round 2 - Abatement Calculator</t>
  </si>
  <si>
    <t>Please note:</t>
  </si>
  <si>
    <r>
      <t xml:space="preserve">* Assessment criteria 1 in the Community Energy Upgrades Fund Round 2 grant opportunity guidelines </t>
    </r>
    <r>
      <rPr>
        <b/>
        <u/>
        <sz val="11"/>
        <color theme="1"/>
        <rFont val="Aptos Narrow"/>
        <family val="2"/>
        <scheme val="minor"/>
      </rPr>
      <t>requires</t>
    </r>
    <r>
      <rPr>
        <b/>
        <sz val="11"/>
        <color theme="1"/>
        <rFont val="Aptos Narrow"/>
        <family val="2"/>
        <scheme val="minor"/>
      </rPr>
      <t xml:space="preserve"> applicants to use this abatement calculator (6.1 (c), page 9).
* This spreadsheet must be completed satisfactorily and added as an attachment to a CEUF grant application.
* The abatement calculator is one of three components used to calculate a score against assessment criteria 1.
* Emission reduction will be assessed on a $ grant funding requested per tonne abatement.
* Load flexibility will be assessed by taking into consideration the type of flexibility and benefits provided such as capacity, duration, control and compatibility with network orchestration.</t>
    </r>
  </si>
  <si>
    <t>This spreadsheet contains the following tabs</t>
  </si>
  <si>
    <t xml:space="preserve">1. Instructions </t>
  </si>
  <si>
    <t>This tab lays out the purpose and how to use the spreadsheet.</t>
  </si>
  <si>
    <t>2. Examples</t>
  </si>
  <si>
    <t>This tab includes an example of a completed abatement calculator from tab 3.</t>
  </si>
  <si>
    <t>3. Abatement calculator</t>
  </si>
  <si>
    <t>This tab has the calculator where you enter the details of your activities to estimate the funding cost of abatement for your project.</t>
  </si>
  <si>
    <t>Instructions steps</t>
  </si>
  <si>
    <t>Checklist</t>
  </si>
  <si>
    <t>Gather relevant information such as the project plan and current fuel and/or electricity bills</t>
  </si>
  <si>
    <t>Complete the abatement calculator with the information from your proposal</t>
  </si>
  <si>
    <t>Include this completed spreadsheet as a mandatory attachment with the CEUF grant application</t>
  </si>
  <si>
    <t>Round 2 - Project calculator - Abatement/load flexibility examples</t>
  </si>
  <si>
    <t xml:space="preserve">Below are 3 examples of CEUF projects </t>
  </si>
  <si>
    <r>
      <rPr>
        <b/>
        <u/>
        <sz val="14"/>
        <color theme="1"/>
        <rFont val="Aptos Narrow"/>
        <family val="2"/>
        <scheme val="minor"/>
      </rPr>
      <t>Example 2</t>
    </r>
    <r>
      <rPr>
        <b/>
        <sz val="14"/>
        <color theme="1"/>
        <rFont val="Aptos Narrow"/>
        <family val="2"/>
        <scheme val="minor"/>
      </rPr>
      <t>: An electrification upgrade and the installation of energy storage - Cost $1.75m (including $875,000 of CEUF grant funding requested)
Replacing a gas pool heater with a heat pump.
Installing thermal storage in an electrified aquatic centre.</t>
    </r>
  </si>
  <si>
    <t>Total Project cost ($)</t>
  </si>
  <si>
    <t>Total CEUF funding requested ($)</t>
  </si>
  <si>
    <t>Activity 1</t>
  </si>
  <si>
    <t>Activity:</t>
  </si>
  <si>
    <t>Replacing street lighting with LED lights</t>
  </si>
  <si>
    <t>Facility:</t>
  </si>
  <si>
    <t>Street lighting</t>
  </si>
  <si>
    <t>CEUF funding requested for this activity:</t>
  </si>
  <si>
    <t>Fuel</t>
  </si>
  <si>
    <t>Units</t>
  </si>
  <si>
    <t>Existing annual energy use</t>
  </si>
  <si>
    <r>
      <t>Proposed annual energy use</t>
    </r>
    <r>
      <rPr>
        <b/>
        <vertAlign val="superscript"/>
        <sz val="11"/>
        <color theme="1"/>
        <rFont val="Aptos Narrow"/>
        <family val="2"/>
        <scheme val="minor"/>
      </rPr>
      <t>1</t>
    </r>
  </si>
  <si>
    <t>Energy annual saving (excluding generation)</t>
  </si>
  <si>
    <r>
      <rPr>
        <b/>
        <sz val="11"/>
        <rFont val="Calibri"/>
        <family val="2"/>
      </rPr>
      <t xml:space="preserve">Proposed annual </t>
    </r>
    <r>
      <rPr>
        <b/>
        <u/>
        <sz val="11"/>
        <rFont val="Calibri"/>
        <family val="2"/>
      </rPr>
      <t>renewable</t>
    </r>
    <r>
      <rPr>
        <b/>
        <sz val="11"/>
        <rFont val="Calibri"/>
        <family val="2"/>
      </rPr>
      <t xml:space="preserve"> generation</t>
    </r>
    <r>
      <rPr>
        <b/>
        <vertAlign val="superscript"/>
        <sz val="11"/>
        <color rgb="FF000000"/>
        <rFont val="Aptos Narrow"/>
        <family val="2"/>
        <scheme val="minor"/>
      </rPr>
      <t>2</t>
    </r>
  </si>
  <si>
    <r>
      <t>Emission factor</t>
    </r>
    <r>
      <rPr>
        <b/>
        <vertAlign val="superscript"/>
        <sz val="11"/>
        <color theme="1"/>
        <rFont val="Aptos Narrow"/>
        <family val="2"/>
        <scheme val="minor"/>
      </rPr>
      <t>3</t>
    </r>
  </si>
  <si>
    <t>Electricity</t>
  </si>
  <si>
    <t>kWh</t>
  </si>
  <si>
    <t>Natural gas</t>
  </si>
  <si>
    <t>MJ</t>
  </si>
  <si>
    <t>LPG</t>
  </si>
  <si>
    <t>Diesel (automotive)</t>
  </si>
  <si>
    <t>Litres</t>
  </si>
  <si>
    <t>Petrol (automotive)</t>
  </si>
  <si>
    <r>
      <t>Other</t>
    </r>
    <r>
      <rPr>
        <vertAlign val="superscript"/>
        <sz val="11"/>
        <color theme="1"/>
        <rFont val="Aptos Narrow"/>
        <family val="2"/>
        <scheme val="minor"/>
      </rPr>
      <t>4</t>
    </r>
  </si>
  <si>
    <t>N/A</t>
  </si>
  <si>
    <t>Total (annual)</t>
  </si>
  <si>
    <t>Activity 1: load flexibility component - Only complete if the activity has a load flexibility component</t>
  </si>
  <si>
    <r>
      <t>Load flexibility</t>
    </r>
    <r>
      <rPr>
        <b/>
        <vertAlign val="superscript"/>
        <sz val="11"/>
        <color theme="1"/>
        <rFont val="Aptos Narrow"/>
        <family val="2"/>
        <scheme val="minor"/>
      </rPr>
      <t>5</t>
    </r>
  </si>
  <si>
    <t>Proposed load flexibility</t>
  </si>
  <si>
    <t>Description of type of load flexibility and benefits</t>
  </si>
  <si>
    <t>Load flexibility - power</t>
  </si>
  <si>
    <r>
      <t>kVA or kW</t>
    </r>
    <r>
      <rPr>
        <vertAlign val="superscript"/>
        <sz val="11"/>
        <color theme="1"/>
        <rFont val="Aptos Narrow"/>
        <family val="2"/>
        <scheme val="minor"/>
      </rPr>
      <t>6</t>
    </r>
  </si>
  <si>
    <t>Load flexibility - energy</t>
  </si>
  <si>
    <r>
      <t>kWh</t>
    </r>
    <r>
      <rPr>
        <vertAlign val="superscript"/>
        <sz val="11"/>
        <color theme="1"/>
        <rFont val="Aptos Narrow"/>
        <family val="2"/>
        <scheme val="minor"/>
      </rPr>
      <t>7</t>
    </r>
  </si>
  <si>
    <t>Electrification of hot water systems</t>
  </si>
  <si>
    <t>Aquatic Centre</t>
  </si>
  <si>
    <t>Activity 2</t>
  </si>
  <si>
    <t>Thermal energy storage system</t>
  </si>
  <si>
    <t>Activity 2: load flexibility component - Only complete if the activity has a load flexibility component</t>
  </si>
  <si>
    <t>Thermal energy storage for an electrified aquatic centre allowing a shift of 500 kW electrical load for 2 hours</t>
  </si>
  <si>
    <t>HVAC upgrades and controls</t>
  </si>
  <si>
    <t>Administration building</t>
  </si>
  <si>
    <t>Battery energy storage system</t>
  </si>
  <si>
    <t>A 10 kW/22 kWh battery installed at an administration building</t>
  </si>
  <si>
    <t>Round 2 - Project calculator - Abatement/load flexibility</t>
  </si>
  <si>
    <t>Notes</t>
  </si>
  <si>
    <r>
      <rPr>
        <vertAlign val="superscript"/>
        <sz val="11"/>
        <color theme="1"/>
        <rFont val="Aptos Narrow"/>
        <family val="2"/>
        <scheme val="minor"/>
      </rPr>
      <t>1</t>
    </r>
    <r>
      <rPr>
        <sz val="11"/>
        <color theme="1"/>
        <rFont val="Aptos Narrow"/>
        <family val="2"/>
        <scheme val="minor"/>
      </rPr>
      <t xml:space="preserve"> Please provide your best estimate of energy use after the energy upgrade. Do NOT include generation here. As per the guidelines, the amount of detail and supporting evidence you provide in your grant application should be relative to the project size, complexity and grant amount requested. This should include justification of the claimed energy savings.</t>
    </r>
  </si>
  <si>
    <t>Completion instructions</t>
  </si>
  <si>
    <r>
      <rPr>
        <vertAlign val="superscript"/>
        <sz val="11"/>
        <rFont val="Aptos Narrow"/>
        <family val="2"/>
        <scheme val="minor"/>
      </rPr>
      <t>2</t>
    </r>
    <r>
      <rPr>
        <sz val="11"/>
        <rFont val="Aptos Narrow"/>
        <family val="2"/>
        <scheme val="minor"/>
      </rPr>
      <t xml:space="preserve"> </t>
    </r>
    <r>
      <rPr>
        <u/>
        <sz val="11"/>
        <rFont val="Calibri"/>
        <family val="2"/>
      </rPr>
      <t>Renewable</t>
    </r>
    <r>
      <rPr>
        <sz val="11"/>
        <rFont val="Calibri"/>
        <family val="2"/>
      </rPr>
      <t xml:space="preserve"> energy generation, For example, from rooftop solar PV. </t>
    </r>
  </si>
  <si>
    <r>
      <t xml:space="preserve">* Complete a separate table for each activity that is part of your project (Scroll down to see Tables 1-10, Columns A - I).
* Only enter data or information into shaded cells (this data should be detailed in your grant application). These cells will change to green when filled. 
* If an "other" fuel type is used, do </t>
    </r>
    <r>
      <rPr>
        <b/>
        <u/>
        <sz val="11"/>
        <color rgb="FF000000"/>
        <rFont val="Aptos Narrow"/>
        <family val="2"/>
        <scheme val="minor"/>
      </rPr>
      <t>not</t>
    </r>
    <r>
      <rPr>
        <sz val="11"/>
        <color rgb="FF000000"/>
        <rFont val="Aptos Narrow"/>
        <family val="2"/>
        <scheme val="minor"/>
      </rPr>
      <t xml:space="preserve"> enter data into the "Emission factor" or "annual emission reduction, t CO2e" fields . The emission reduction calculations for 'other' fuels will be undertaken by the Assessment Committee using the Australian National Greenhouse Accounts Factors 2024.
* Only complete the load flexibility component sub-table if the activity includes a load flexibility component, for example a battery or thermal storage technology.
Note:
* Examples of correctly completed Project Activity Tables have been set out in the "2. Examples" tab to use as a guide in completing this Abatement Calculator.
* Further 'Notes' set out at the top right side of this worksheet (columns L to Q) will also assist you in completing this Abatement Calculator.
</t>
    </r>
  </si>
  <si>
    <r>
      <rPr>
        <vertAlign val="superscript"/>
        <sz val="11"/>
        <color theme="1"/>
        <rFont val="Aptos Narrow"/>
        <family val="2"/>
        <scheme val="minor"/>
      </rPr>
      <t>4</t>
    </r>
    <r>
      <rPr>
        <sz val="11"/>
        <color theme="1"/>
        <rFont val="Aptos Narrow"/>
        <family val="2"/>
        <scheme val="minor"/>
      </rPr>
      <t xml:space="preserve"> Other fuels types could include coal, wood etc. Enter the units, existing annual energy use, proposed annual energy use and proposed annual generation. The emissions factor and annual emissions reduction will be determined by the Assessment Committee, with reference to Australian National Greenhouse Accounts Factors 2024,  https://www.dcceew.gov.au/climate-change/publications/national-greenhouse-accounts-factors-2024</t>
    </r>
  </si>
  <si>
    <r>
      <rPr>
        <vertAlign val="superscript"/>
        <sz val="11"/>
        <color theme="1"/>
        <rFont val="Aptos Narrow"/>
        <family val="2"/>
        <scheme val="minor"/>
      </rPr>
      <t>5</t>
    </r>
    <r>
      <rPr>
        <sz val="11"/>
        <color theme="1"/>
        <rFont val="Aptos Narrow"/>
        <family val="2"/>
        <scheme val="minor"/>
      </rPr>
      <t>Load flexibility will be assessed by taking into consideration the type of flexibility and benefits provided such as capacity, duration, control and compatibility with network orchestration. Load flexibility is defined as managing electricity demand at a site in response to generation, network, or market signals.</t>
    </r>
  </si>
  <si>
    <t>Scroll down for activity tables</t>
  </si>
  <si>
    <r>
      <rPr>
        <vertAlign val="superscript"/>
        <sz val="11"/>
        <color theme="1"/>
        <rFont val="Aptos Narrow"/>
        <family val="2"/>
        <scheme val="minor"/>
      </rPr>
      <t>6</t>
    </r>
    <r>
      <rPr>
        <sz val="11"/>
        <color theme="1"/>
        <rFont val="Aptos Narrow"/>
        <family val="2"/>
        <scheme val="minor"/>
      </rPr>
      <t xml:space="preserve"> kVA: Kilo-Volt-Amperes, the total amount of power in use in a system (kW multiplied by power factor). 
 kW: Kilowatt, the power rating of the equipment.</t>
    </r>
  </si>
  <si>
    <r>
      <rPr>
        <vertAlign val="superscript"/>
        <sz val="11"/>
        <color theme="1"/>
        <rFont val="Aptos Narrow"/>
        <family val="2"/>
        <scheme val="minor"/>
      </rPr>
      <t>7</t>
    </r>
    <r>
      <rPr>
        <sz val="11"/>
        <color theme="1"/>
        <rFont val="Aptos Narrow"/>
        <family val="2"/>
        <scheme val="minor"/>
      </rPr>
      <t>kWh: Kilowatt-hour</t>
    </r>
  </si>
  <si>
    <r>
      <rPr>
        <vertAlign val="superscript"/>
        <sz val="11"/>
        <color theme="1"/>
        <rFont val="Aptos Narrow"/>
        <family val="2"/>
        <scheme val="minor"/>
      </rPr>
      <t>8</t>
    </r>
    <r>
      <rPr>
        <sz val="11"/>
        <color theme="1"/>
        <rFont val="Aptos Narrow"/>
        <family val="2"/>
        <scheme val="minor"/>
      </rPr>
      <t>On average, each kW of solar panels produces approximately 4 kWh of electricity per day (https://www.yourhome.gov.au/energy/photovoltaic-systems)</t>
    </r>
  </si>
  <si>
    <t>Summary table</t>
  </si>
  <si>
    <t>Table 1 - Activity 1</t>
  </si>
  <si>
    <t>Activity</t>
  </si>
  <si>
    <t xml:space="preserve">Description </t>
  </si>
  <si>
    <t>Electricity saving kWh</t>
  </si>
  <si>
    <t>Electricity generation kWh</t>
  </si>
  <si>
    <r>
      <t>Estimated solar power system size, kW</t>
    </r>
    <r>
      <rPr>
        <b/>
        <vertAlign val="superscript"/>
        <sz val="11"/>
        <color theme="1"/>
        <rFont val="Aptos Narrow"/>
        <family val="2"/>
        <scheme val="minor"/>
      </rPr>
      <t>8</t>
    </r>
  </si>
  <si>
    <t>Electricity emissions reduction, t CO2e</t>
  </si>
  <si>
    <t>Total (electricity)</t>
  </si>
  <si>
    <t>Table 1: load flexibility component - Only complete if the activity has a load flexibility component</t>
  </si>
  <si>
    <t>Total (non-electricity)</t>
  </si>
  <si>
    <t>Project total emissions reduction (t CO2e)</t>
  </si>
  <si>
    <t>CEUF funding request</t>
  </si>
  <si>
    <t>Overall $ / annual tonne</t>
  </si>
  <si>
    <t>Table 2 - Activity 2</t>
  </si>
  <si>
    <t>Table 2: load flexibility component - Only complete if the activity has a load flexibility component</t>
  </si>
  <si>
    <t>Table 3 - Activity 3</t>
  </si>
  <si>
    <t>Table 3: load flexibility component - Only complete if the activity has a load flexibility component</t>
  </si>
  <si>
    <t>Table 4 - Activity 4</t>
  </si>
  <si>
    <t>Table 4: load flexibility component - Only complete if the activity has a load flexibility component</t>
  </si>
  <si>
    <t>Table 5 - Activity 5</t>
  </si>
  <si>
    <t>Table 5: load flexibility component - Only complete if the activity has a load flexibility component</t>
  </si>
  <si>
    <t>Table 6 - Activity 6</t>
  </si>
  <si>
    <t>Table 6: load flexibility component - Only complete if the activity has a load flexibility component</t>
  </si>
  <si>
    <t>Table 7 - Activity 7</t>
  </si>
  <si>
    <t>Table 7: load flexibility component - Only complete if the activity has a load flexibility component</t>
  </si>
  <si>
    <t>Table 8 - Activity 8</t>
  </si>
  <si>
    <t>Table 8: load flexibility component - Only complete if the activity has a load flexibility component</t>
  </si>
  <si>
    <t>Table 9 - Activity 9</t>
  </si>
  <si>
    <t>Activity type:</t>
  </si>
  <si>
    <t>Facility type:</t>
  </si>
  <si>
    <t>Table 9: load flexibility component - Only complete if the activity has a load flexibility component</t>
  </si>
  <si>
    <t>Table 10 - Activity 10</t>
  </si>
  <si>
    <t>Table 10: load flexibility component - Only complete if the activity has a load flexibility component</t>
  </si>
  <si>
    <r>
      <rPr>
        <b/>
        <sz val="11"/>
        <color rgb="FF000000"/>
        <rFont val="Aptos Narrow"/>
        <family val="2"/>
        <scheme val="minor"/>
      </rPr>
      <t xml:space="preserve">Notes:
</t>
    </r>
    <r>
      <rPr>
        <sz val="11"/>
        <color rgb="FF000000"/>
        <rFont val="Aptos Narrow"/>
        <family val="2"/>
        <scheme val="minor"/>
      </rPr>
      <t>* In each example, each separate activity has its own table.
* Example data has only been entered into shaded cells.
* The load flexibility component sub-table has only been completed if the activity includes a load flexibility component, e.g. a battery or thermal storage technology.</t>
    </r>
  </si>
  <si>
    <r>
      <rPr>
        <b/>
        <u/>
        <sz val="14"/>
        <color theme="1"/>
        <rFont val="Aptos Narrow"/>
        <family val="2"/>
        <scheme val="minor"/>
      </rPr>
      <t>Example 2</t>
    </r>
    <r>
      <rPr>
        <b/>
        <sz val="14"/>
        <color theme="1"/>
        <rFont val="Aptos Narrow"/>
        <family val="2"/>
        <scheme val="minor"/>
      </rPr>
      <t>: An electrification upgrade and the installation of energy storage - Cost $1.75m (including $875,000 of CEUF grant funding requested)
•	   Replacing a gas pool heater with a heat pump.
•	   Installing thermal storage in an electrified aquatic centre.</t>
    </r>
  </si>
  <si>
    <r>
      <rPr>
        <b/>
        <u/>
        <sz val="14"/>
        <color theme="1"/>
        <rFont val="Aptos Narrow"/>
        <family val="2"/>
        <scheme val="minor"/>
      </rPr>
      <t>Example 3</t>
    </r>
    <r>
      <rPr>
        <b/>
        <sz val="14"/>
        <color theme="1"/>
        <rFont val="Aptos Narrow"/>
        <family val="2"/>
        <scheme val="minor"/>
      </rPr>
      <t>: An electrification upgrade and the installation of energy storage -  Cost $165,000 (including $82,500 of CEUF grant funding requested)
•	   Replacing the gas boiler in a local government office building with an air sourced heat pump. 
•	   Installing a battery in a local government office which already has a solar PV system.</t>
    </r>
  </si>
  <si>
    <r>
      <rPr>
        <b/>
        <u/>
        <sz val="14"/>
        <color theme="1"/>
        <rFont val="Aptos Narrow"/>
        <family val="2"/>
        <scheme val="minor"/>
      </rPr>
      <t>Example 3</t>
    </r>
    <r>
      <rPr>
        <b/>
        <sz val="14"/>
        <color theme="1"/>
        <rFont val="Aptos Narrow"/>
        <family val="2"/>
        <scheme val="minor"/>
      </rPr>
      <t>: Replacing the gas boiler in an administration building with an air source heat pump
Installing thermal storage in an electrified aquatic centre.</t>
    </r>
  </si>
  <si>
    <r>
      <rPr>
        <vertAlign val="superscript"/>
        <sz val="11"/>
        <rFont val="Aptos Narrow"/>
        <family val="2"/>
      </rPr>
      <t>3</t>
    </r>
    <r>
      <rPr>
        <sz val="11"/>
        <rFont val="Aptos Narrow"/>
        <family val="2"/>
      </rPr>
      <t xml:space="preserve"> The national emission factor in 2030 is being used to calculate emission reductions. This is to create a level playing field for local governments from around Australia and also reflects the declining emission factor as our electricity grid becomes increasingly powered by renewables. 2030 is expected to be less than half way through the life of projects implemented through the Fund. Abatement is calculated for a single reference year (2030), rather than estimating project lifetimes. 
For emissions projections see Table 47 (page 108) 'Indirect scope 2 and 3 combined emissions factors in the baseline scenario, tonnes CO₂e per MWh' of 'Australia's emissions projections 2024, November 2024' available at https://www.dcceew.gov.au/climate-change/publications/australias-emissions-projections-2024
For emissions factors for each fuel type see https://www.dcceew.gov.au/climate-change/publications/national-greenhouse-accounts-factors-2024. The calculator uses a combination of scope 1 and scope 3 emissions, referencing 'Australian National Greenhouse Accounts Factors 2024' (NB the scope 3 emissions factor for natural gas is a national estimate). To simplify the calculation, the LPG and natural gas emissions factors have been converted from kgCO</t>
    </r>
    <r>
      <rPr>
        <vertAlign val="subscript"/>
        <sz val="11"/>
        <rFont val="Aptos Narrow"/>
        <family val="2"/>
      </rPr>
      <t>2</t>
    </r>
    <r>
      <rPr>
        <sz val="11"/>
        <rFont val="Aptos Narrow"/>
        <family val="2"/>
      </rPr>
      <t>e/GJ to kgCO</t>
    </r>
    <r>
      <rPr>
        <vertAlign val="subscript"/>
        <sz val="11"/>
        <rFont val="Aptos Narrow"/>
        <family val="2"/>
      </rPr>
      <t>2</t>
    </r>
    <r>
      <rPr>
        <sz val="11"/>
        <rFont val="Aptos Narrow"/>
        <family val="2"/>
      </rPr>
      <t>e/MJ to match other units in the calculator.</t>
    </r>
  </si>
  <si>
    <r>
      <t>Annual emissions reduction, t CO</t>
    </r>
    <r>
      <rPr>
        <b/>
        <vertAlign val="subscript"/>
        <sz val="11"/>
        <color theme="1"/>
        <rFont val="Aptos Narrow"/>
        <family val="2"/>
        <scheme val="minor"/>
      </rPr>
      <t>2</t>
    </r>
    <r>
      <rPr>
        <b/>
        <sz val="11"/>
        <color theme="1"/>
        <rFont val="Aptos Narrow"/>
        <family val="2"/>
        <scheme val="minor"/>
      </rPr>
      <t>e</t>
    </r>
  </si>
  <si>
    <r>
      <t>kgCO</t>
    </r>
    <r>
      <rPr>
        <vertAlign val="subscript"/>
        <sz val="11"/>
        <color theme="1"/>
        <rFont val="Aptos Narrow"/>
        <family val="2"/>
        <scheme val="minor"/>
      </rPr>
      <t>2</t>
    </r>
    <r>
      <rPr>
        <sz val="11"/>
        <color theme="1"/>
        <rFont val="Aptos Narrow"/>
        <family val="2"/>
        <scheme val="minor"/>
      </rPr>
      <t>e/kWh</t>
    </r>
  </si>
  <si>
    <r>
      <t>kgCO</t>
    </r>
    <r>
      <rPr>
        <vertAlign val="subscript"/>
        <sz val="11"/>
        <color theme="1"/>
        <rFont val="Aptos Narrow"/>
        <family val="2"/>
        <scheme val="minor"/>
      </rPr>
      <t>2</t>
    </r>
    <r>
      <rPr>
        <sz val="11"/>
        <color theme="1"/>
        <rFont val="Aptos Narrow"/>
        <family val="2"/>
        <scheme val="minor"/>
      </rPr>
      <t>e/MJ</t>
    </r>
  </si>
  <si>
    <r>
      <t>kgCO</t>
    </r>
    <r>
      <rPr>
        <vertAlign val="subscript"/>
        <sz val="11"/>
        <color theme="1"/>
        <rFont val="Aptos Narrow"/>
        <family val="2"/>
        <scheme val="minor"/>
      </rPr>
      <t>2</t>
    </r>
    <r>
      <rPr>
        <sz val="11"/>
        <color theme="1"/>
        <rFont val="Aptos Narrow"/>
        <family val="2"/>
        <scheme val="minor"/>
      </rPr>
      <t>e/litre</t>
    </r>
  </si>
  <si>
    <r>
      <rPr>
        <b/>
        <u/>
        <sz val="14"/>
        <color theme="1"/>
        <rFont val="Aptos Narrow"/>
        <family val="2"/>
        <scheme val="minor"/>
      </rPr>
      <t>Example 1</t>
    </r>
    <r>
      <rPr>
        <b/>
        <sz val="14"/>
        <color theme="1"/>
        <rFont val="Aptos Narrow"/>
        <family val="2"/>
        <scheme val="minor"/>
      </rPr>
      <t>: The replacement of existing electrical equipment with more efficient electrical equipment - Cost $2,500,000 (including $1,250,000 of CEUF grant funding requested)
•	   Replacing street lighting with LED lights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</si>
</sst>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0.00_-;\-&quot;$&quot;* #,##0.00_-;_-&quot;$&quot;* &quot;-&quot;??_-;_-@_-"/>
    <numFmt numFmtId="43" formatCode="_-* #,##0.00_-;\-* #,##0.00_-;_-* &quot;-&quot;??_-;_-@_-"/>
    <numFmt numFmtId="164" formatCode="_-* #,##0_-;\-* #,##0_-;_-* &quot;-&quot;??_-;_-@_-"/>
    <numFmt numFmtId="165" formatCode="_-* #,##0.0_-;\-* #,##0.0_-;_-* &quot;-&quot;??_-;_-@_-"/>
    <numFmt numFmtId="166" formatCode="&quot;$&quot;#,##0"/>
    <numFmt numFmtId="167" formatCode="_-&quot;$&quot;* #,##0_-;\-&quot;$&quot;* #,##0_-;_-&quot;$&quot;* &quot;-&quot;??_-;_-@_-"/>
  </numFmts>
  <fonts count="36"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6"/>
      <color theme="1"/>
      <name val="Aptos Narrow"/>
      <family val="2"/>
      <scheme val="minor"/>
    </font>
    <font>
      <b/>
      <sz val="12"/>
      <color theme="1"/>
      <name val="Aptos Narrow"/>
      <family val="2"/>
      <scheme val="minor"/>
    </font>
    <font>
      <b/>
      <u/>
      <sz val="11"/>
      <color theme="1"/>
      <name val="Aptos Narrow"/>
      <family val="2"/>
      <scheme val="minor"/>
    </font>
    <font>
      <sz val="12"/>
      <color theme="1"/>
      <name val="Aptos Narrow"/>
      <family val="2"/>
      <scheme val="minor"/>
    </font>
    <font>
      <vertAlign val="superscript"/>
      <sz val="11"/>
      <color theme="1"/>
      <name val="Aptos Narrow"/>
      <family val="2"/>
      <scheme val="minor"/>
    </font>
    <font>
      <sz val="11"/>
      <name val="Aptos Narrow"/>
      <family val="2"/>
      <scheme val="minor"/>
    </font>
    <font>
      <vertAlign val="superscript"/>
      <sz val="11"/>
      <name val="Aptos Narrow"/>
      <family val="2"/>
      <scheme val="minor"/>
    </font>
    <font>
      <u/>
      <sz val="11"/>
      <name val="Calibri"/>
      <family val="2"/>
    </font>
    <font>
      <sz val="11"/>
      <name val="Calibri"/>
      <family val="2"/>
    </font>
    <font>
      <sz val="11"/>
      <color rgb="FF000000"/>
      <name val="Aptos Narrow"/>
      <family val="2"/>
      <scheme val="minor"/>
    </font>
    <font>
      <b/>
      <u/>
      <sz val="11"/>
      <color rgb="FF000000"/>
      <name val="Aptos Narrow"/>
      <family val="2"/>
      <scheme val="minor"/>
    </font>
    <font>
      <b/>
      <sz val="14"/>
      <color theme="1"/>
      <name val="Aptos Narrow"/>
      <family val="2"/>
      <scheme val="minor"/>
    </font>
    <font>
      <sz val="14"/>
      <color theme="1"/>
      <name val="Aptos Narrow"/>
      <family val="2"/>
      <scheme val="minor"/>
    </font>
    <font>
      <sz val="10"/>
      <color theme="1"/>
      <name val="Aptos Narrow"/>
      <family val="2"/>
      <scheme val="minor"/>
    </font>
    <font>
      <sz val="8"/>
      <color theme="1"/>
      <name val="Aptos Narrow"/>
      <family val="2"/>
      <scheme val="minor"/>
    </font>
    <font>
      <sz val="7"/>
      <color theme="1"/>
      <name val="Aptos Narrow"/>
      <family val="2"/>
      <scheme val="minor"/>
    </font>
    <font>
      <b/>
      <sz val="11"/>
      <name val="Calibri"/>
      <family val="2"/>
    </font>
    <font>
      <sz val="16"/>
      <name val="Aptos Narrow"/>
      <family val="2"/>
      <scheme val="minor"/>
    </font>
    <font>
      <b/>
      <sz val="11"/>
      <name val="Aptos Narrow"/>
      <family val="2"/>
      <scheme val="minor"/>
    </font>
    <font>
      <b/>
      <vertAlign val="superscript"/>
      <sz val="11"/>
      <color theme="1"/>
      <name val="Aptos Narrow"/>
      <family val="2"/>
      <scheme val="minor"/>
    </font>
    <font>
      <b/>
      <sz val="11"/>
      <color rgb="FF000000"/>
      <name val="Aptos Narrow"/>
      <family val="2"/>
      <scheme val="minor"/>
    </font>
    <font>
      <b/>
      <u/>
      <sz val="11"/>
      <name val="Calibri"/>
      <family val="2"/>
    </font>
    <font>
      <b/>
      <vertAlign val="superscript"/>
      <sz val="11"/>
      <color rgb="FF000000"/>
      <name val="Aptos Narrow"/>
      <family val="2"/>
      <scheme val="minor"/>
    </font>
    <font>
      <b/>
      <sz val="11"/>
      <color rgb="FFFF0000"/>
      <name val="Aptos Narrow"/>
      <family val="2"/>
      <scheme val="minor"/>
    </font>
    <font>
      <sz val="16"/>
      <color theme="1"/>
      <name val="Aptos Narrow"/>
      <family val="2"/>
      <scheme val="minor"/>
    </font>
    <font>
      <b/>
      <sz val="18"/>
      <color theme="1"/>
      <name val="Aptos Narrow"/>
      <family val="2"/>
      <scheme val="minor"/>
    </font>
    <font>
      <b/>
      <u/>
      <sz val="14"/>
      <color theme="1"/>
      <name val="Aptos Narrow"/>
      <family val="2"/>
      <scheme val="minor"/>
    </font>
    <font>
      <sz val="11"/>
      <name val="Aptos Narrow"/>
      <family val="2"/>
    </font>
    <font>
      <vertAlign val="superscript"/>
      <sz val="11"/>
      <name val="Aptos Narrow"/>
      <family val="2"/>
    </font>
    <font>
      <vertAlign val="subscript"/>
      <sz val="11"/>
      <name val="Aptos Narrow"/>
      <family val="2"/>
    </font>
    <font>
      <b/>
      <vertAlign val="subscript"/>
      <sz val="11"/>
      <color theme="1"/>
      <name val="Aptos Narrow"/>
      <family val="2"/>
      <scheme val="minor"/>
    </font>
    <font>
      <vertAlign val="subscript"/>
      <sz val="11"/>
      <color theme="1"/>
      <name val="Aptos Narrow"/>
      <family val="2"/>
      <scheme val="minor"/>
    </font>
  </fonts>
  <fills count="1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0CECE"/>
        <bgColor rgb="FF000000"/>
      </patternFill>
    </fill>
    <fill>
      <patternFill patternType="solid">
        <fgColor theme="9"/>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8"/>
        <bgColor indexed="64"/>
      </patternFill>
    </fill>
    <fill>
      <patternFill patternType="solid">
        <fgColor theme="7"/>
        <bgColor indexed="64"/>
      </patternFill>
    </fill>
    <fill>
      <patternFill patternType="solid">
        <fgColor theme="5" tint="0.79998168889431442"/>
        <bgColor indexed="64"/>
      </patternFill>
    </fill>
    <fill>
      <patternFill patternType="solid">
        <fgColor theme="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99"/>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16">
    <xf numFmtId="0" fontId="0" fillId="0" borderId="0" xfId="0"/>
    <xf numFmtId="0" fontId="0" fillId="0" borderId="0" xfId="0" applyAlignment="1">
      <alignment wrapText="1"/>
    </xf>
    <xf numFmtId="0" fontId="5" fillId="0" borderId="0" xfId="0" applyFont="1" applyAlignment="1">
      <alignment wrapText="1"/>
    </xf>
    <xf numFmtId="0" fontId="3" fillId="0" borderId="0" xfId="0" applyFont="1" applyAlignment="1">
      <alignment wrapText="1"/>
    </xf>
    <xf numFmtId="0" fontId="3" fillId="2" borderId="1" xfId="0" applyFont="1" applyFill="1" applyBorder="1" applyAlignment="1">
      <alignment wrapText="1"/>
    </xf>
    <xf numFmtId="0" fontId="7" fillId="0" borderId="0" xfId="0" applyFont="1" applyAlignment="1">
      <alignment wrapText="1"/>
    </xf>
    <xf numFmtId="0" fontId="5" fillId="3" borderId="5" xfId="0" applyFont="1" applyFill="1" applyBorder="1" applyAlignment="1">
      <alignment wrapText="1"/>
    </xf>
    <xf numFmtId="0" fontId="5" fillId="4" borderId="5" xfId="0" applyFont="1" applyFill="1" applyBorder="1" applyAlignment="1">
      <alignment wrapText="1"/>
    </xf>
    <xf numFmtId="0" fontId="5" fillId="5" borderId="5" xfId="0" applyFont="1" applyFill="1" applyBorder="1" applyAlignment="1">
      <alignment wrapText="1"/>
    </xf>
    <xf numFmtId="0" fontId="5"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left" vertical="top" wrapText="1"/>
    </xf>
    <xf numFmtId="0" fontId="4"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4" fillId="0" borderId="9"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3" fillId="0" borderId="0" xfId="0" applyFont="1" applyAlignment="1" applyProtection="1">
      <alignment vertical="center" wrapText="1"/>
      <protection locked="0"/>
    </xf>
    <xf numFmtId="0" fontId="15" fillId="0" borderId="17" xfId="0" applyFont="1" applyBorder="1" applyAlignment="1" applyProtection="1">
      <alignment vertical="center" wrapText="1"/>
      <protection locked="0"/>
    </xf>
    <xf numFmtId="3" fontId="13" fillId="6" borderId="18" xfId="0" applyNumberFormat="1" applyFont="1" applyFill="1" applyBorder="1" applyAlignment="1" applyProtection="1">
      <alignment vertical="center" wrapText="1"/>
      <protection locked="0"/>
    </xf>
    <xf numFmtId="0" fontId="15" fillId="0" borderId="19" xfId="0" applyFont="1" applyBorder="1" applyAlignment="1" applyProtection="1">
      <alignment vertical="center" wrapText="1"/>
      <protection locked="0"/>
    </xf>
    <xf numFmtId="3" fontId="13" fillId="6" borderId="20" xfId="0" applyNumberFormat="1" applyFont="1" applyFill="1" applyBorder="1" applyAlignment="1" applyProtection="1">
      <alignment vertical="center" wrapText="1"/>
      <protection locked="0"/>
    </xf>
    <xf numFmtId="0" fontId="15"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0" fontId="20" fillId="0" borderId="0" xfId="0" applyFont="1" applyAlignment="1" applyProtection="1">
      <alignment vertical="center"/>
      <protection locked="0"/>
    </xf>
    <xf numFmtId="0" fontId="3" fillId="0" borderId="0" xfId="0" applyFont="1" applyAlignment="1" applyProtection="1">
      <alignment vertical="center" wrapText="1"/>
      <protection locked="0"/>
    </xf>
    <xf numFmtId="0" fontId="3" fillId="0" borderId="5"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0" fillId="0" borderId="17" xfId="0" applyBorder="1" applyAlignment="1">
      <alignment vertical="center" wrapText="1"/>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5" xfId="0" applyBorder="1" applyAlignment="1" applyProtection="1">
      <alignment horizontal="center" vertical="center" wrapText="1"/>
      <protection locked="0"/>
    </xf>
    <xf numFmtId="0" fontId="0" fillId="0" borderId="5" xfId="0" applyBorder="1" applyAlignment="1" applyProtection="1">
      <alignment horizontal="left" vertical="center" wrapText="1"/>
      <protection locked="0"/>
    </xf>
    <xf numFmtId="164" fontId="0" fillId="0" borderId="5" xfId="1" applyNumberFormat="1" applyFont="1" applyBorder="1" applyAlignment="1" applyProtection="1">
      <alignment vertical="center" wrapText="1"/>
      <protection locked="0"/>
    </xf>
    <xf numFmtId="165" fontId="0" fillId="0" borderId="5" xfId="1" applyNumberFormat="1" applyFont="1" applyBorder="1" applyAlignment="1" applyProtection="1">
      <alignment vertical="center" wrapText="1"/>
      <protection locked="0"/>
    </xf>
    <xf numFmtId="0" fontId="0" fillId="0" borderId="24" xfId="0" applyBorder="1" applyAlignment="1">
      <alignment vertical="center" wrapText="1"/>
    </xf>
    <xf numFmtId="0" fontId="0" fillId="0" borderId="13" xfId="0" applyBorder="1" applyAlignment="1" applyProtection="1">
      <alignment vertical="center" wrapText="1"/>
      <protection locked="0"/>
    </xf>
    <xf numFmtId="0" fontId="9" fillId="0" borderId="24" xfId="0" applyFont="1" applyBorder="1" applyAlignment="1">
      <alignment vertical="center" wrapText="1"/>
    </xf>
    <xf numFmtId="0" fontId="3" fillId="0" borderId="17" xfId="0" applyFont="1" applyBorder="1" applyAlignment="1">
      <alignment vertical="center" wrapText="1"/>
    </xf>
    <xf numFmtId="0" fontId="0" fillId="0" borderId="5" xfId="0" applyBorder="1" applyAlignment="1">
      <alignment vertical="center" wrapText="1"/>
    </xf>
    <xf numFmtId="3" fontId="13" fillId="9" borderId="5" xfId="0" applyNumberFormat="1" applyFont="1" applyFill="1" applyBorder="1" applyAlignment="1" applyProtection="1">
      <alignment vertical="center" wrapText="1"/>
      <protection locked="0"/>
    </xf>
    <xf numFmtId="3" fontId="9" fillId="0" borderId="5" xfId="0" applyNumberFormat="1" applyFont="1" applyBorder="1" applyAlignment="1">
      <alignment vertical="center" wrapText="1"/>
    </xf>
    <xf numFmtId="3" fontId="0" fillId="8" borderId="5" xfId="0" applyNumberFormat="1" applyFill="1" applyBorder="1" applyAlignment="1" applyProtection="1">
      <alignment vertical="center" wrapText="1"/>
      <protection locked="0"/>
    </xf>
    <xf numFmtId="0" fontId="9" fillId="0" borderId="5" xfId="0" applyFont="1" applyBorder="1" applyAlignment="1">
      <alignment vertical="center" wrapText="1"/>
    </xf>
    <xf numFmtId="1" fontId="0" fillId="0" borderId="26" xfId="1" applyNumberFormat="1" applyFont="1" applyBorder="1" applyAlignment="1" applyProtection="1">
      <alignment vertical="center" wrapText="1"/>
    </xf>
    <xf numFmtId="3" fontId="0" fillId="0" borderId="5" xfId="0" applyNumberFormat="1" applyBorder="1" applyAlignment="1">
      <alignment vertical="center" wrapText="1"/>
    </xf>
    <xf numFmtId="2" fontId="0" fillId="0" borderId="5" xfId="0" applyNumberFormat="1" applyBorder="1" applyAlignment="1">
      <alignment vertical="center" wrapText="1"/>
    </xf>
    <xf numFmtId="0" fontId="0" fillId="8" borderId="8" xfId="0" applyFill="1" applyBorder="1" applyAlignment="1" applyProtection="1">
      <alignment vertical="center" wrapText="1"/>
      <protection locked="0"/>
    </xf>
    <xf numFmtId="0" fontId="0" fillId="0" borderId="26" xfId="0" applyBorder="1" applyAlignment="1">
      <alignment vertical="center" wrapText="1"/>
    </xf>
    <xf numFmtId="41" fontId="3" fillId="0" borderId="26" xfId="0" applyNumberFormat="1" applyFont="1" applyBorder="1" applyAlignment="1">
      <alignment vertical="center" wrapText="1"/>
    </xf>
    <xf numFmtId="0" fontId="3" fillId="0" borderId="25" xfId="0" applyFont="1" applyBorder="1" applyAlignment="1">
      <alignment horizontal="center" vertical="center" wrapText="1"/>
    </xf>
    <xf numFmtId="0" fontId="3" fillId="0" borderId="18" xfId="0" applyFont="1" applyBorder="1" applyAlignment="1">
      <alignment horizontal="center" vertical="center" wrapText="1"/>
    </xf>
    <xf numFmtId="0" fontId="22" fillId="0" borderId="5" xfId="0" applyFont="1" applyBorder="1" applyAlignment="1">
      <alignment horizontal="left" vertical="center" wrapText="1"/>
    </xf>
    <xf numFmtId="4" fontId="0" fillId="8" borderId="5" xfId="0" applyNumberFormat="1" applyFill="1" applyBorder="1" applyAlignment="1" applyProtection="1">
      <alignment vertical="center" wrapText="1"/>
      <protection locked="0"/>
    </xf>
    <xf numFmtId="0" fontId="0" fillId="0" borderId="19" xfId="0" applyBorder="1" applyAlignment="1">
      <alignment vertical="center" wrapText="1"/>
    </xf>
    <xf numFmtId="0" fontId="0" fillId="0" borderId="34" xfId="0" applyBorder="1" applyAlignment="1">
      <alignment vertical="center" wrapText="1"/>
    </xf>
    <xf numFmtId="4" fontId="0" fillId="8" borderId="34" xfId="0" applyNumberForma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quotePrefix="1" applyAlignment="1" applyProtection="1">
      <alignment vertical="center" wrapText="1"/>
      <protection locked="0"/>
    </xf>
    <xf numFmtId="3" fontId="13" fillId="6" borderId="5" xfId="0" applyNumberFormat="1" applyFont="1" applyFill="1" applyBorder="1" applyAlignment="1" applyProtection="1">
      <alignment vertical="center" wrapText="1"/>
      <protection locked="0"/>
    </xf>
    <xf numFmtId="0" fontId="28" fillId="0" borderId="0" xfId="0" applyFont="1" applyAlignment="1" applyProtection="1">
      <alignment vertical="center" wrapText="1"/>
      <protection locked="0"/>
    </xf>
    <xf numFmtId="4" fontId="0" fillId="0" borderId="0" xfId="0" applyNumberFormat="1" applyAlignment="1" applyProtection="1">
      <alignment vertical="center" wrapText="1"/>
      <protection locked="0"/>
    </xf>
    <xf numFmtId="43" fontId="3" fillId="0" borderId="0" xfId="0" applyNumberFormat="1" applyFont="1" applyAlignment="1" applyProtection="1">
      <alignment vertical="center" wrapText="1"/>
      <protection locked="0"/>
    </xf>
    <xf numFmtId="43" fontId="0" fillId="0" borderId="0" xfId="1" applyFont="1" applyFill="1" applyBorder="1" applyAlignment="1" applyProtection="1">
      <alignment vertical="center" wrapText="1"/>
      <protection locked="0"/>
    </xf>
    <xf numFmtId="2" fontId="0" fillId="0" borderId="0" xfId="0" applyNumberFormat="1" applyAlignment="1" applyProtection="1">
      <alignment vertical="center" wrapText="1"/>
      <protection locked="0"/>
    </xf>
    <xf numFmtId="43" fontId="0" fillId="0" borderId="0" xfId="0" applyNumberFormat="1" applyAlignment="1" applyProtection="1">
      <alignment vertical="center" wrapText="1"/>
      <protection locked="0"/>
    </xf>
    <xf numFmtId="0" fontId="27" fillId="0" borderId="0" xfId="0" applyFont="1" applyAlignment="1" applyProtection="1">
      <alignment vertical="center" wrapText="1"/>
      <protection locked="0"/>
    </xf>
    <xf numFmtId="167" fontId="9" fillId="0" borderId="0" xfId="2" applyNumberFormat="1" applyFont="1" applyFill="1" applyBorder="1" applyAlignment="1" applyProtection="1">
      <alignment vertical="center" wrapText="1"/>
      <protection locked="0"/>
    </xf>
    <xf numFmtId="0" fontId="21" fillId="0" borderId="0" xfId="0" applyFont="1" applyAlignment="1" applyProtection="1">
      <alignment horizontal="center" vertical="center" wrapText="1"/>
      <protection locked="0"/>
    </xf>
    <xf numFmtId="4" fontId="0" fillId="0" borderId="0" xfId="0" applyNumberFormat="1" applyAlignment="1" applyProtection="1">
      <alignment horizontal="center" vertical="center" wrapText="1"/>
      <protection locked="0"/>
    </xf>
    <xf numFmtId="0" fontId="24" fillId="0" borderId="0" xfId="0" applyFont="1" applyAlignment="1" applyProtection="1">
      <alignment vertical="center" wrapText="1"/>
      <protection locked="0"/>
    </xf>
    <xf numFmtId="4" fontId="13" fillId="0" borderId="0" xfId="0" applyNumberFormat="1" applyFont="1" applyAlignment="1" applyProtection="1">
      <alignment vertical="center" wrapText="1"/>
      <protection locked="0"/>
    </xf>
    <xf numFmtId="0" fontId="9" fillId="0" borderId="0" xfId="0" applyFont="1" applyAlignment="1" applyProtection="1">
      <alignment vertical="center" wrapText="1"/>
      <protection locked="0"/>
    </xf>
    <xf numFmtId="3" fontId="9" fillId="0" borderId="5" xfId="1" applyNumberFormat="1" applyFont="1" applyBorder="1" applyAlignment="1" applyProtection="1">
      <alignment vertical="center" wrapText="1"/>
      <protection locked="0"/>
    </xf>
    <xf numFmtId="0" fontId="0" fillId="0" borderId="6" xfId="0" applyBorder="1" applyAlignment="1" applyProtection="1">
      <alignment horizontal="center" vertical="center" wrapText="1"/>
      <protection locked="0"/>
    </xf>
    <xf numFmtId="0" fontId="22" fillId="0" borderId="31" xfId="0" applyFont="1" applyBorder="1" applyAlignment="1" applyProtection="1">
      <alignment horizontal="left" vertical="center" wrapText="1"/>
      <protection locked="0"/>
    </xf>
    <xf numFmtId="164" fontId="22" fillId="0" borderId="5" xfId="1" applyNumberFormat="1" applyFont="1" applyBorder="1" applyAlignment="1" applyProtection="1">
      <alignment vertical="center" wrapText="1"/>
      <protection locked="0"/>
    </xf>
    <xf numFmtId="165" fontId="22" fillId="0" borderId="5" xfId="1" applyNumberFormat="1" applyFont="1" applyBorder="1" applyAlignment="1" applyProtection="1">
      <alignment vertical="center" wrapText="1"/>
      <protection locked="0"/>
    </xf>
    <xf numFmtId="1" fontId="3" fillId="0" borderId="8" xfId="0" applyNumberFormat="1" applyFont="1" applyBorder="1" applyAlignment="1" applyProtection="1">
      <alignment vertical="center" wrapText="1"/>
      <protection locked="0"/>
    </xf>
    <xf numFmtId="1" fontId="22" fillId="0" borderId="5" xfId="1" applyNumberFormat="1" applyFont="1" applyBorder="1" applyAlignment="1" applyProtection="1">
      <alignment vertical="center" wrapText="1"/>
      <protection locked="0"/>
    </xf>
    <xf numFmtId="0" fontId="0" fillId="0" borderId="0" xfId="0" applyAlignment="1" applyProtection="1">
      <alignment horizontal="center" vertical="center" wrapText="1"/>
      <protection locked="0"/>
    </xf>
    <xf numFmtId="0" fontId="20" fillId="0" borderId="30" xfId="0" quotePrefix="1" applyFont="1" applyBorder="1" applyAlignment="1" applyProtection="1">
      <alignment vertical="center" wrapText="1"/>
      <protection locked="0"/>
    </xf>
    <xf numFmtId="164" fontId="3" fillId="0" borderId="0" xfId="1" applyNumberFormat="1" applyFont="1" applyBorder="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4" fontId="3" fillId="0" borderId="0" xfId="1" applyNumberFormat="1" applyFont="1" applyBorder="1" applyAlignment="1" applyProtection="1">
      <alignment vertical="center" wrapText="1"/>
      <protection locked="0"/>
    </xf>
    <xf numFmtId="0" fontId="3" fillId="0" borderId="0" xfId="0" quotePrefix="1" applyFont="1" applyAlignment="1" applyProtection="1">
      <alignment vertical="center" wrapText="1"/>
      <protection locked="0"/>
    </xf>
    <xf numFmtId="166" fontId="27" fillId="0" borderId="0" xfId="0" applyNumberFormat="1" applyFont="1" applyAlignment="1" applyProtection="1">
      <alignment horizontal="center" vertical="center" wrapText="1"/>
      <protection locked="0"/>
    </xf>
    <xf numFmtId="0" fontId="3" fillId="0" borderId="0" xfId="2" quotePrefix="1" applyNumberFormat="1" applyFont="1" applyBorder="1" applyAlignment="1" applyProtection="1">
      <alignment vertical="center" wrapText="1"/>
      <protection locked="0"/>
    </xf>
    <xf numFmtId="167" fontId="3" fillId="0" borderId="5" xfId="2" quotePrefix="1" applyNumberFormat="1"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32" xfId="0" quotePrefix="1" applyFont="1" applyBorder="1" applyAlignment="1" applyProtection="1">
      <alignment horizontal="left" vertical="center" wrapText="1"/>
      <protection locked="0"/>
    </xf>
    <xf numFmtId="1" fontId="3" fillId="0" borderId="5" xfId="0" applyNumberFormat="1" applyFont="1" applyBorder="1" applyAlignment="1" applyProtection="1">
      <alignment vertical="center" wrapText="1"/>
      <protection locked="0"/>
    </xf>
    <xf numFmtId="0" fontId="20" fillId="0" borderId="25" xfId="0" applyFont="1" applyBorder="1" applyAlignment="1">
      <alignment horizontal="center" vertical="center" wrapText="1"/>
    </xf>
    <xf numFmtId="0" fontId="24" fillId="0" borderId="25" xfId="0" applyFont="1" applyBorder="1" applyAlignment="1">
      <alignment horizontal="center" vertical="center" wrapText="1"/>
    </xf>
    <xf numFmtId="0" fontId="22" fillId="0" borderId="25" xfId="0" applyFont="1" applyBorder="1" applyAlignment="1">
      <alignment horizontal="center" vertical="center" wrapText="1"/>
    </xf>
    <xf numFmtId="3" fontId="0" fillId="8" borderId="34" xfId="0" applyNumberFormat="1" applyFill="1" applyBorder="1" applyAlignment="1" applyProtection="1">
      <alignment vertical="center" wrapText="1"/>
      <protection locked="0"/>
    </xf>
    <xf numFmtId="0" fontId="13" fillId="0" borderId="0" xfId="0" applyFont="1" applyAlignment="1">
      <alignment wrapText="1"/>
    </xf>
    <xf numFmtId="0" fontId="29" fillId="0" borderId="0" xfId="0" applyFont="1" applyAlignment="1">
      <alignment wrapText="1"/>
    </xf>
    <xf numFmtId="0" fontId="15" fillId="0" borderId="0" xfId="0" applyFont="1" applyAlignment="1">
      <alignment wrapText="1"/>
    </xf>
    <xf numFmtId="0" fontId="0" fillId="0" borderId="0" xfId="0" applyAlignment="1">
      <alignment horizontal="left" wrapText="1"/>
    </xf>
    <xf numFmtId="0" fontId="15" fillId="0" borderId="0" xfId="0" applyFont="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4" fillId="0" borderId="0" xfId="0" applyFont="1" applyAlignment="1">
      <alignment horizontal="center"/>
    </xf>
    <xf numFmtId="0" fontId="4" fillId="0" borderId="0" xfId="0" applyFont="1" applyAlignment="1">
      <alignment horizont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21" fillId="7" borderId="2" xfId="0" applyFont="1" applyFill="1" applyBorder="1" applyAlignment="1" applyProtection="1">
      <alignment horizontal="left" vertical="center" wrapText="1"/>
      <protection locked="0"/>
    </xf>
    <xf numFmtId="0" fontId="21" fillId="7" borderId="3" xfId="0" applyFont="1" applyFill="1" applyBorder="1" applyAlignment="1" applyProtection="1">
      <alignment horizontal="left" vertical="center" wrapText="1"/>
      <protection locked="0"/>
    </xf>
    <xf numFmtId="0" fontId="21" fillId="7" borderId="4" xfId="0" applyFont="1" applyFill="1" applyBorder="1" applyAlignment="1" applyProtection="1">
      <alignment horizontal="left" vertical="center" wrapText="1"/>
      <protection locked="0"/>
    </xf>
    <xf numFmtId="4" fontId="0" fillId="8" borderId="21" xfId="0" applyNumberFormat="1" applyFill="1" applyBorder="1" applyAlignment="1" applyProtection="1">
      <alignment horizontal="left" vertical="center" wrapText="1"/>
      <protection locked="0"/>
    </xf>
    <xf numFmtId="4" fontId="0" fillId="8" borderId="22" xfId="0" applyNumberFormat="1" applyFill="1" applyBorder="1" applyAlignment="1" applyProtection="1">
      <alignment horizontal="left" vertical="center" wrapText="1"/>
      <protection locked="0"/>
    </xf>
    <xf numFmtId="4" fontId="0" fillId="8" borderId="23" xfId="0" applyNumberFormat="1" applyFill="1" applyBorder="1" applyAlignment="1" applyProtection="1">
      <alignment horizontal="left" vertical="center" wrapText="1"/>
      <protection locked="0"/>
    </xf>
    <xf numFmtId="4" fontId="0" fillId="8" borderId="6" xfId="0" applyNumberFormat="1" applyFill="1" applyBorder="1" applyAlignment="1" applyProtection="1">
      <alignment horizontal="left" vertical="center" wrapText="1"/>
      <protection locked="0"/>
    </xf>
    <xf numFmtId="4" fontId="0" fillId="8" borderId="7" xfId="0" applyNumberFormat="1" applyFill="1" applyBorder="1" applyAlignment="1" applyProtection="1">
      <alignment horizontal="left" vertical="center" wrapText="1"/>
      <protection locked="0"/>
    </xf>
    <xf numFmtId="4" fontId="0" fillId="8" borderId="8" xfId="0" applyNumberFormat="1" applyFill="1" applyBorder="1" applyAlignment="1" applyProtection="1">
      <alignment horizontal="left" vertical="center" wrapText="1"/>
      <protection locked="0"/>
    </xf>
    <xf numFmtId="166" fontId="9" fillId="8" borderId="6" xfId="0" applyNumberFormat="1" applyFont="1" applyFill="1" applyBorder="1" applyAlignment="1" applyProtection="1">
      <alignment horizontal="left" vertical="center" wrapText="1"/>
      <protection locked="0"/>
    </xf>
    <xf numFmtId="166" fontId="9" fillId="8" borderId="7" xfId="0" applyNumberFormat="1" applyFont="1" applyFill="1" applyBorder="1" applyAlignment="1" applyProtection="1">
      <alignment horizontal="left" vertical="center" wrapText="1"/>
      <protection locked="0"/>
    </xf>
    <xf numFmtId="166" fontId="9" fillId="8" borderId="8" xfId="0" applyNumberFormat="1" applyFont="1" applyFill="1" applyBorder="1" applyAlignment="1" applyProtection="1">
      <alignment horizontal="left" vertical="center" wrapText="1"/>
      <protection locked="0"/>
    </xf>
    <xf numFmtId="0" fontId="0" fillId="0" borderId="24" xfId="0" applyBorder="1" applyAlignment="1">
      <alignment horizontal="left" vertical="center" wrapText="1"/>
    </xf>
    <xf numFmtId="0" fontId="0" fillId="0" borderId="5" xfId="0" applyBorder="1" applyAlignment="1">
      <alignment horizontal="left" vertical="center" wrapText="1"/>
    </xf>
    <xf numFmtId="0" fontId="13" fillId="16" borderId="9" xfId="0" applyFont="1" applyFill="1" applyBorder="1" applyAlignment="1">
      <alignment horizontal="left" wrapText="1"/>
    </xf>
    <xf numFmtId="0" fontId="13" fillId="16" borderId="10" xfId="0" applyFont="1" applyFill="1" applyBorder="1" applyAlignment="1">
      <alignment horizontal="left" wrapText="1"/>
    </xf>
    <xf numFmtId="0" fontId="13" fillId="16" borderId="11" xfId="0" applyFont="1" applyFill="1" applyBorder="1" applyAlignment="1">
      <alignment horizontal="left" wrapText="1"/>
    </xf>
    <xf numFmtId="0" fontId="13" fillId="16" borderId="12" xfId="0" applyFont="1" applyFill="1" applyBorder="1" applyAlignment="1">
      <alignment horizontal="left" wrapText="1"/>
    </xf>
    <xf numFmtId="0" fontId="13" fillId="16" borderId="0" xfId="0" applyFont="1" applyFill="1" applyAlignment="1">
      <alignment horizontal="left" wrapText="1"/>
    </xf>
    <xf numFmtId="0" fontId="13" fillId="16" borderId="13" xfId="0" applyFont="1" applyFill="1" applyBorder="1" applyAlignment="1">
      <alignment horizontal="left" wrapText="1"/>
    </xf>
    <xf numFmtId="0" fontId="13" fillId="16" borderId="15" xfId="0" applyFont="1" applyFill="1" applyBorder="1" applyAlignment="1">
      <alignment horizontal="left" wrapText="1"/>
    </xf>
    <xf numFmtId="0" fontId="13" fillId="16" borderId="14" xfId="0" applyFont="1" applyFill="1" applyBorder="1" applyAlignment="1">
      <alignment horizontal="left" wrapText="1"/>
    </xf>
    <xf numFmtId="0" fontId="13" fillId="16" borderId="16" xfId="0" applyFont="1" applyFill="1" applyBorder="1" applyAlignment="1">
      <alignment horizontal="left" wrapText="1"/>
    </xf>
    <xf numFmtId="0" fontId="29" fillId="16" borderId="2" xfId="0" applyFont="1" applyFill="1" applyBorder="1" applyAlignment="1">
      <alignment horizontal="center" wrapText="1"/>
    </xf>
    <xf numFmtId="0" fontId="29" fillId="16" borderId="3" xfId="0" applyFont="1" applyFill="1" applyBorder="1" applyAlignment="1">
      <alignment horizontal="center" wrapText="1"/>
    </xf>
    <xf numFmtId="0" fontId="29" fillId="16" borderId="4" xfId="0" applyFont="1" applyFill="1" applyBorder="1" applyAlignment="1">
      <alignment horizontal="center" wrapText="1"/>
    </xf>
    <xf numFmtId="0" fontId="3" fillId="0" borderId="25" xfId="0" applyFont="1" applyBorder="1" applyAlignment="1">
      <alignment horizontal="center" vertical="center" wrapText="1"/>
    </xf>
    <xf numFmtId="0" fontId="3" fillId="0" borderId="18" xfId="0" applyFont="1" applyBorder="1" applyAlignment="1">
      <alignment horizontal="center" vertical="center" wrapText="1"/>
    </xf>
    <xf numFmtId="4" fontId="0" fillId="8" borderId="31" xfId="0" applyNumberFormat="1" applyFill="1" applyBorder="1" applyAlignment="1" applyProtection="1">
      <alignment horizontal="left" vertical="center" wrapText="1"/>
      <protection locked="0"/>
    </xf>
    <xf numFmtId="4" fontId="0" fillId="8" borderId="32" xfId="0" applyNumberFormat="1" applyFill="1" applyBorder="1" applyAlignment="1" applyProtection="1">
      <alignment horizontal="left" vertical="center" wrapText="1"/>
      <protection locked="0"/>
    </xf>
    <xf numFmtId="4" fontId="0" fillId="8" borderId="33" xfId="0" applyNumberFormat="1" applyFill="1" applyBorder="1" applyAlignment="1" applyProtection="1">
      <alignment horizontal="left" vertical="center" wrapText="1"/>
      <protection locked="0"/>
    </xf>
    <xf numFmtId="4" fontId="0" fillId="8" borderId="35" xfId="0" applyNumberFormat="1" applyFill="1" applyBorder="1" applyAlignment="1" applyProtection="1">
      <alignment horizontal="left" vertical="center" wrapText="1"/>
      <protection locked="0"/>
    </xf>
    <xf numFmtId="4" fontId="0" fillId="8" borderId="14" xfId="0" applyNumberFormat="1" applyFill="1" applyBorder="1" applyAlignment="1" applyProtection="1">
      <alignment horizontal="left" vertical="center" wrapText="1"/>
      <protection locked="0"/>
    </xf>
    <xf numFmtId="4" fontId="0" fillId="8" borderId="16" xfId="0" applyNumberFormat="1" applyFill="1" applyBorder="1" applyAlignment="1" applyProtection="1">
      <alignment horizontal="left" vertical="center" wrapText="1"/>
      <protection locked="0"/>
    </xf>
    <xf numFmtId="0" fontId="15" fillId="16" borderId="36" xfId="0" applyFont="1" applyFill="1" applyBorder="1" applyAlignment="1">
      <alignment horizontal="left" wrapText="1"/>
    </xf>
    <xf numFmtId="0" fontId="15" fillId="16" borderId="7" xfId="0" applyFont="1" applyFill="1" applyBorder="1" applyAlignment="1">
      <alignment horizontal="left" wrapText="1"/>
    </xf>
    <xf numFmtId="0" fontId="15" fillId="16" borderId="37" xfId="0" applyFont="1" applyFill="1" applyBorder="1" applyAlignment="1">
      <alignment horizontal="left" wrapText="1"/>
    </xf>
    <xf numFmtId="0" fontId="15" fillId="16" borderId="9" xfId="0" applyFont="1" applyFill="1" applyBorder="1" applyAlignment="1">
      <alignment horizontal="left" wrapText="1"/>
    </xf>
    <xf numFmtId="0" fontId="15" fillId="16" borderId="10" xfId="0" applyFont="1" applyFill="1" applyBorder="1" applyAlignment="1">
      <alignment horizontal="left" wrapText="1"/>
    </xf>
    <xf numFmtId="0" fontId="15" fillId="16" borderId="11" xfId="0" applyFont="1" applyFill="1" applyBorder="1" applyAlignment="1">
      <alignment horizontal="left" wrapText="1"/>
    </xf>
    <xf numFmtId="0" fontId="15" fillId="16" borderId="12" xfId="0" applyFont="1" applyFill="1" applyBorder="1" applyAlignment="1">
      <alignment horizontal="left" wrapText="1"/>
    </xf>
    <xf numFmtId="0" fontId="15" fillId="16" borderId="0" xfId="0" applyFont="1" applyFill="1" applyAlignment="1">
      <alignment horizontal="left" wrapText="1"/>
    </xf>
    <xf numFmtId="0" fontId="15" fillId="16" borderId="13" xfId="0" applyFont="1" applyFill="1" applyBorder="1" applyAlignment="1">
      <alignment horizontal="left" wrapText="1"/>
    </xf>
    <xf numFmtId="0" fontId="15" fillId="16" borderId="15" xfId="0" applyFont="1" applyFill="1" applyBorder="1" applyAlignment="1">
      <alignment horizontal="left" wrapText="1"/>
    </xf>
    <xf numFmtId="0" fontId="15" fillId="16" borderId="14" xfId="0" applyFont="1" applyFill="1" applyBorder="1" applyAlignment="1">
      <alignment horizontal="left" wrapText="1"/>
    </xf>
    <xf numFmtId="0" fontId="15" fillId="16" borderId="16" xfId="0" applyFont="1" applyFill="1" applyBorder="1" applyAlignment="1">
      <alignment horizontal="left" wrapText="1"/>
    </xf>
    <xf numFmtId="0" fontId="15" fillId="16" borderId="2" xfId="0" applyFont="1" applyFill="1" applyBorder="1" applyAlignment="1">
      <alignment horizontal="left" wrapText="1"/>
    </xf>
    <xf numFmtId="0" fontId="15" fillId="16" borderId="3" xfId="0" applyFont="1" applyFill="1" applyBorder="1" applyAlignment="1">
      <alignment horizontal="left" wrapText="1"/>
    </xf>
    <xf numFmtId="0" fontId="15" fillId="16" borderId="4" xfId="0" applyFont="1" applyFill="1" applyBorder="1" applyAlignment="1">
      <alignment horizontal="left" wrapText="1"/>
    </xf>
    <xf numFmtId="0" fontId="4" fillId="0" borderId="0" xfId="0" applyFont="1" applyAlignment="1" applyProtection="1">
      <alignment horizontal="center" vertical="center" wrapText="1"/>
      <protection locked="0"/>
    </xf>
    <xf numFmtId="0" fontId="0" fillId="0" borderId="1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4"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0" fontId="13" fillId="2" borderId="10"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15"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3" fillId="2" borderId="16" xfId="0" applyFont="1" applyFill="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1" fontId="16" fillId="0" borderId="0" xfId="0" applyNumberFormat="1" applyFont="1" applyAlignment="1" applyProtection="1">
      <alignment horizontal="center" vertical="center" wrapText="1"/>
      <protection locked="0"/>
    </xf>
    <xf numFmtId="0" fontId="0" fillId="0" borderId="12" xfId="0" quotePrefix="1" applyBorder="1" applyAlignment="1" applyProtection="1">
      <alignment horizontal="left" vertical="center" wrapText="1"/>
      <protection locked="0"/>
    </xf>
    <xf numFmtId="0" fontId="0" fillId="0" borderId="0" xfId="0" quotePrefix="1" applyAlignment="1" applyProtection="1">
      <alignment horizontal="left" vertical="center" wrapText="1"/>
      <protection locked="0"/>
    </xf>
    <xf numFmtId="0" fontId="3" fillId="0" borderId="0" xfId="0" applyFont="1" applyAlignment="1" applyProtection="1">
      <alignment horizontal="left" vertical="center" wrapText="1"/>
      <protection locked="0"/>
    </xf>
    <xf numFmtId="1" fontId="0" fillId="0" borderId="0" xfId="0" applyNumberFormat="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21" fillId="10" borderId="17" xfId="0" applyFont="1" applyFill="1" applyBorder="1" applyAlignment="1" applyProtection="1">
      <alignment horizontal="left" vertical="center" wrapText="1"/>
      <protection locked="0"/>
    </xf>
    <xf numFmtId="0" fontId="21" fillId="10" borderId="25" xfId="0" applyFont="1" applyFill="1" applyBorder="1" applyAlignment="1" applyProtection="1">
      <alignment horizontal="left" vertical="center" wrapText="1"/>
      <protection locked="0"/>
    </xf>
    <xf numFmtId="0" fontId="21" fillId="10" borderId="18" xfId="0" applyFont="1" applyFill="1" applyBorder="1" applyAlignment="1" applyProtection="1">
      <alignment horizontal="left" vertical="center" wrapText="1"/>
      <protection locked="0"/>
    </xf>
    <xf numFmtId="0" fontId="21" fillId="11" borderId="2" xfId="0" applyFont="1" applyFill="1" applyBorder="1" applyAlignment="1" applyProtection="1">
      <alignment horizontal="left" vertical="center" wrapText="1"/>
      <protection locked="0"/>
    </xf>
    <xf numFmtId="0" fontId="21" fillId="11" borderId="3" xfId="0" applyFont="1" applyFill="1" applyBorder="1" applyAlignment="1" applyProtection="1">
      <alignment horizontal="left" vertical="center" wrapText="1"/>
      <protection locked="0"/>
    </xf>
    <xf numFmtId="0" fontId="21" fillId="11" borderId="4" xfId="0" applyFont="1" applyFill="1" applyBorder="1" applyAlignment="1" applyProtection="1">
      <alignment horizontal="left" vertical="center" wrapText="1"/>
      <protection locked="0"/>
    </xf>
    <xf numFmtId="0" fontId="21" fillId="4" borderId="2" xfId="0" applyFont="1" applyFill="1" applyBorder="1" applyAlignment="1" applyProtection="1">
      <alignment horizontal="left" vertical="center" wrapText="1"/>
      <protection locked="0"/>
    </xf>
    <xf numFmtId="0" fontId="21" fillId="4" borderId="3" xfId="0" applyFont="1" applyFill="1" applyBorder="1" applyAlignment="1" applyProtection="1">
      <alignment horizontal="left" vertical="center" wrapText="1"/>
      <protection locked="0"/>
    </xf>
    <xf numFmtId="0" fontId="21" fillId="4" borderId="4" xfId="0" applyFont="1" applyFill="1" applyBorder="1" applyAlignment="1" applyProtection="1">
      <alignment horizontal="left" vertical="center" wrapText="1"/>
      <protection locked="0"/>
    </xf>
    <xf numFmtId="0" fontId="21" fillId="3" borderId="2" xfId="0" applyFont="1" applyFill="1" applyBorder="1" applyAlignment="1" applyProtection="1">
      <alignment horizontal="left" vertical="center" wrapText="1"/>
      <protection locked="0"/>
    </xf>
    <xf numFmtId="0" fontId="21" fillId="3" borderId="3" xfId="0" applyFont="1" applyFill="1" applyBorder="1" applyAlignment="1" applyProtection="1">
      <alignment horizontal="left" vertical="center" wrapText="1"/>
      <protection locked="0"/>
    </xf>
    <xf numFmtId="0" fontId="21" fillId="3" borderId="4" xfId="0" applyFont="1" applyFill="1" applyBorder="1" applyAlignment="1" applyProtection="1">
      <alignment horizontal="left" vertical="center" wrapText="1"/>
      <protection locked="0"/>
    </xf>
    <xf numFmtId="0" fontId="21" fillId="5" borderId="2" xfId="0" applyFont="1" applyFill="1" applyBorder="1" applyAlignment="1" applyProtection="1">
      <alignment horizontal="left" vertical="center" wrapText="1"/>
      <protection locked="0"/>
    </xf>
    <xf numFmtId="0" fontId="21" fillId="5" borderId="3" xfId="0" applyFont="1" applyFill="1" applyBorder="1" applyAlignment="1" applyProtection="1">
      <alignment horizontal="left" vertical="center" wrapText="1"/>
      <protection locked="0"/>
    </xf>
    <xf numFmtId="0" fontId="21" fillId="5" borderId="4" xfId="0" applyFont="1" applyFill="1" applyBorder="1" applyAlignment="1" applyProtection="1">
      <alignment horizontal="left" vertical="center" wrapText="1"/>
      <protection locked="0"/>
    </xf>
    <xf numFmtId="0" fontId="21" fillId="12" borderId="2" xfId="0" applyFont="1" applyFill="1" applyBorder="1" applyAlignment="1" applyProtection="1">
      <alignment horizontal="left" vertical="center" wrapText="1"/>
      <protection locked="0"/>
    </xf>
    <xf numFmtId="0" fontId="21" fillId="12" borderId="3" xfId="0" applyFont="1" applyFill="1" applyBorder="1" applyAlignment="1" applyProtection="1">
      <alignment horizontal="left" vertical="center" wrapText="1"/>
      <protection locked="0"/>
    </xf>
    <xf numFmtId="0" fontId="21" fillId="12" borderId="4" xfId="0" applyFont="1" applyFill="1" applyBorder="1" applyAlignment="1" applyProtection="1">
      <alignment horizontal="left" vertical="center" wrapText="1"/>
      <protection locked="0"/>
    </xf>
    <xf numFmtId="0" fontId="21" fillId="13" borderId="2" xfId="0" applyFont="1" applyFill="1" applyBorder="1" applyAlignment="1" applyProtection="1">
      <alignment horizontal="left" vertical="center" wrapText="1"/>
      <protection locked="0"/>
    </xf>
    <xf numFmtId="0" fontId="21" fillId="13" borderId="3" xfId="0" applyFont="1" applyFill="1" applyBorder="1" applyAlignment="1" applyProtection="1">
      <alignment horizontal="left" vertical="center" wrapText="1"/>
      <protection locked="0"/>
    </xf>
    <xf numFmtId="0" fontId="21" fillId="13" borderId="4" xfId="0" applyFont="1" applyFill="1" applyBorder="1" applyAlignment="1" applyProtection="1">
      <alignment horizontal="left" vertical="center" wrapText="1"/>
      <protection locked="0"/>
    </xf>
    <xf numFmtId="0" fontId="21" fillId="14" borderId="2" xfId="0" applyFont="1" applyFill="1" applyBorder="1" applyAlignment="1" applyProtection="1">
      <alignment horizontal="left" vertical="center" wrapText="1"/>
      <protection locked="0"/>
    </xf>
    <xf numFmtId="0" fontId="21" fillId="14" borderId="3" xfId="0" applyFont="1" applyFill="1" applyBorder="1" applyAlignment="1" applyProtection="1">
      <alignment horizontal="left" vertical="center" wrapText="1"/>
      <protection locked="0"/>
    </xf>
    <xf numFmtId="0" fontId="21" fillId="14" borderId="4" xfId="0" applyFont="1" applyFill="1" applyBorder="1" applyAlignment="1" applyProtection="1">
      <alignment horizontal="left" vertical="center" wrapText="1"/>
      <protection locked="0"/>
    </xf>
    <xf numFmtId="0" fontId="21" fillId="15" borderId="2" xfId="0" applyFont="1" applyFill="1" applyBorder="1" applyAlignment="1" applyProtection="1">
      <alignment horizontal="left" vertical="center" wrapText="1"/>
      <protection locked="0"/>
    </xf>
    <xf numFmtId="0" fontId="21" fillId="15" borderId="3" xfId="0" applyFont="1" applyFill="1" applyBorder="1" applyAlignment="1" applyProtection="1">
      <alignment horizontal="left" vertical="center" wrapText="1"/>
      <protection locked="0"/>
    </xf>
    <xf numFmtId="0" fontId="21" fillId="15" borderId="4" xfId="0" applyFont="1" applyFill="1" applyBorder="1" applyAlignment="1" applyProtection="1">
      <alignment horizontal="left" vertical="center" wrapText="1"/>
      <protection locked="0"/>
    </xf>
  </cellXfs>
  <cellStyles count="3">
    <cellStyle name="Comma" xfId="1" builtinId="3"/>
    <cellStyle name="Currency" xfId="2" builtinId="4"/>
    <cellStyle name="Normal" xfId="0" builtinId="0"/>
  </cellStyles>
  <dxfs count="60">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14</xdr:row>
          <xdr:rowOff>28575</xdr:rowOff>
        </xdr:from>
        <xdr:to>
          <xdr:col>1</xdr:col>
          <xdr:colOff>419100</xdr:colOff>
          <xdr:row>14</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0</xdr:rowOff>
        </xdr:from>
        <xdr:to>
          <xdr:col>1</xdr:col>
          <xdr:colOff>419100</xdr:colOff>
          <xdr:row>15</xdr:row>
          <xdr:rowOff>200025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16</xdr:row>
          <xdr:rowOff>28575</xdr:rowOff>
        </xdr:from>
        <xdr:to>
          <xdr:col>1</xdr:col>
          <xdr:colOff>419100</xdr:colOff>
          <xdr:row>16</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7</xdr:col>
      <xdr:colOff>238125</xdr:colOff>
      <xdr:row>0</xdr:row>
      <xdr:rowOff>28575</xdr:rowOff>
    </xdr:from>
    <xdr:to>
      <xdr:col>12</xdr:col>
      <xdr:colOff>1</xdr:colOff>
      <xdr:row>3</xdr:row>
      <xdr:rowOff>118232</xdr:rowOff>
    </xdr:to>
    <xdr:pic>
      <xdr:nvPicPr>
        <xdr:cNvPr id="2" name="Picture 1" descr="Australian Government | Department of Industry, Science and Resources | Department of Climate Change, Energy, the Environment and Water">
          <a:extLst>
            <a:ext uri="{FF2B5EF4-FFF2-40B4-BE49-F238E27FC236}">
              <a16:creationId xmlns:a16="http://schemas.microsoft.com/office/drawing/2014/main" id="{B85F492F-D271-4C1B-8830-A858B48F1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1175" y="28575"/>
          <a:ext cx="2667001" cy="7056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314326</xdr:colOff>
      <xdr:row>8</xdr:row>
      <xdr:rowOff>131234</xdr:rowOff>
    </xdr:from>
    <xdr:to>
      <xdr:col>4</xdr:col>
      <xdr:colOff>587375</xdr:colOff>
      <xdr:row>11</xdr:row>
      <xdr:rowOff>85725</xdr:rowOff>
    </xdr:to>
    <xdr:sp macro="" textlink="">
      <xdr:nvSpPr>
        <xdr:cNvPr id="2" name="Arrow: Down 3">
          <a:extLst>
            <a:ext uri="{FF2B5EF4-FFF2-40B4-BE49-F238E27FC236}">
              <a16:creationId xmlns:a16="http://schemas.microsoft.com/office/drawing/2014/main" id="{ED1D148E-8ED0-4269-BD03-C3055A582DCE}"/>
            </a:ext>
          </a:extLst>
        </xdr:cNvPr>
        <xdr:cNvSpPr/>
      </xdr:nvSpPr>
      <xdr:spPr>
        <a:xfrm>
          <a:off x="4505326" y="5303309"/>
          <a:ext cx="273049" cy="935566"/>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6820-A29C-4F95-9808-C907CC22E4FF}">
  <sheetPr>
    <tabColor theme="8" tint="0.79998168889431442"/>
  </sheetPr>
  <dimension ref="A1:L19"/>
  <sheetViews>
    <sheetView zoomScale="120" zoomScaleNormal="120" workbookViewId="0">
      <selection activeCell="E3" sqref="E3"/>
    </sheetView>
  </sheetViews>
  <sheetFormatPr defaultColWidth="8.7109375" defaultRowHeight="15" x14ac:dyDescent="0.25"/>
  <cols>
    <col min="1" max="1" width="26.42578125" style="1" customWidth="1"/>
    <col min="2" max="2" width="10.28515625" style="1" customWidth="1"/>
    <col min="3" max="16384" width="8.7109375" style="1"/>
  </cols>
  <sheetData>
    <row r="1" spans="1:12" ht="18.75" x14ac:dyDescent="0.3">
      <c r="A1" s="103" t="s">
        <v>0</v>
      </c>
      <c r="B1" s="103"/>
      <c r="C1" s="103"/>
      <c r="D1" s="103"/>
      <c r="E1" s="103"/>
      <c r="F1" s="103"/>
      <c r="G1" s="103"/>
    </row>
    <row r="5" spans="1:12" ht="16.5" thickBot="1" x14ac:dyDescent="0.3">
      <c r="A5" s="2"/>
      <c r="B5" s="3"/>
    </row>
    <row r="6" spans="1:12" ht="15.75" thickBot="1" x14ac:dyDescent="0.3">
      <c r="A6" s="4" t="s">
        <v>1</v>
      </c>
      <c r="B6" s="3"/>
      <c r="C6" s="3"/>
      <c r="D6" s="3"/>
      <c r="E6" s="3"/>
      <c r="F6" s="3"/>
      <c r="G6" s="3"/>
      <c r="H6" s="3"/>
      <c r="I6" s="3"/>
      <c r="J6" s="3"/>
      <c r="K6" s="3"/>
      <c r="L6" s="3"/>
    </row>
    <row r="7" spans="1:12" ht="116.45" customHeight="1" thickBot="1" x14ac:dyDescent="0.3">
      <c r="A7" s="104" t="s">
        <v>2</v>
      </c>
      <c r="B7" s="105"/>
      <c r="C7" s="105"/>
      <c r="D7" s="105"/>
      <c r="E7" s="105"/>
      <c r="F7" s="105"/>
      <c r="G7" s="105"/>
      <c r="H7" s="105"/>
      <c r="I7" s="105"/>
      <c r="J7" s="105"/>
      <c r="K7" s="105"/>
      <c r="L7" s="106"/>
    </row>
    <row r="9" spans="1:12" ht="31.5" x14ac:dyDescent="0.25">
      <c r="A9" s="2" t="s">
        <v>3</v>
      </c>
      <c r="C9" s="5"/>
      <c r="D9" s="5"/>
      <c r="E9" s="5"/>
      <c r="F9" s="5"/>
      <c r="G9" s="5"/>
      <c r="H9" s="5"/>
      <c r="I9" s="5"/>
      <c r="J9" s="5"/>
      <c r="K9" s="5"/>
      <c r="L9" s="5"/>
    </row>
    <row r="10" spans="1:12" ht="24" customHeight="1" x14ac:dyDescent="0.25">
      <c r="A10" s="6" t="s">
        <v>4</v>
      </c>
      <c r="B10" s="107" t="s">
        <v>5</v>
      </c>
      <c r="C10" s="108"/>
      <c r="D10" s="108"/>
      <c r="E10" s="108"/>
      <c r="F10" s="108"/>
      <c r="G10" s="108"/>
      <c r="H10" s="108"/>
      <c r="I10" s="109"/>
      <c r="J10" s="5"/>
      <c r="K10" s="5"/>
      <c r="L10" s="5"/>
    </row>
    <row r="11" spans="1:12" ht="34.5" customHeight="1" x14ac:dyDescent="0.25">
      <c r="A11" s="7" t="s">
        <v>6</v>
      </c>
      <c r="B11" s="107" t="s">
        <v>7</v>
      </c>
      <c r="C11" s="108"/>
      <c r="D11" s="108"/>
      <c r="E11" s="108"/>
      <c r="F11" s="108"/>
      <c r="G11" s="108"/>
      <c r="H11" s="108"/>
      <c r="I11" s="109"/>
      <c r="J11" s="5"/>
      <c r="K11" s="5"/>
      <c r="L11" s="5"/>
    </row>
    <row r="12" spans="1:12" ht="32.25" customHeight="1" x14ac:dyDescent="0.25">
      <c r="A12" s="8" t="s">
        <v>8</v>
      </c>
      <c r="B12" s="107" t="s">
        <v>9</v>
      </c>
      <c r="C12" s="108"/>
      <c r="D12" s="108"/>
      <c r="E12" s="108"/>
      <c r="F12" s="108"/>
      <c r="G12" s="108"/>
      <c r="H12" s="108"/>
      <c r="I12" s="109"/>
      <c r="J12" s="5"/>
      <c r="K12" s="5"/>
      <c r="L12" s="5"/>
    </row>
    <row r="13" spans="1:12" ht="15.75" x14ac:dyDescent="0.25">
      <c r="A13" s="5"/>
      <c r="B13" s="5"/>
      <c r="C13" s="5"/>
      <c r="D13" s="5"/>
      <c r="E13" s="5"/>
      <c r="F13" s="5"/>
      <c r="G13" s="5"/>
      <c r="H13" s="5"/>
      <c r="I13" s="5"/>
      <c r="J13" s="5"/>
      <c r="K13" s="5"/>
      <c r="L13" s="5"/>
    </row>
    <row r="14" spans="1:12" ht="15.75" x14ac:dyDescent="0.25">
      <c r="A14" s="2" t="s">
        <v>10</v>
      </c>
      <c r="B14" s="2" t="s">
        <v>11</v>
      </c>
      <c r="C14" s="5"/>
      <c r="D14" s="5"/>
      <c r="E14" s="5"/>
      <c r="F14" s="5"/>
      <c r="G14" s="5"/>
    </row>
    <row r="15" spans="1:12" s="10" customFormat="1" ht="36.6" customHeight="1" x14ac:dyDescent="0.25">
      <c r="A15" s="9">
        <v>1</v>
      </c>
      <c r="C15" s="102" t="s">
        <v>12</v>
      </c>
      <c r="D15" s="102"/>
      <c r="E15" s="102"/>
      <c r="F15" s="102"/>
      <c r="G15" s="102"/>
      <c r="H15" s="102"/>
      <c r="I15" s="102"/>
    </row>
    <row r="16" spans="1:12" s="10" customFormat="1" ht="36.6" customHeight="1" x14ac:dyDescent="0.25">
      <c r="A16" s="9">
        <v>2</v>
      </c>
      <c r="C16" s="102" t="s">
        <v>13</v>
      </c>
      <c r="D16" s="102"/>
      <c r="E16" s="102"/>
      <c r="F16" s="102"/>
      <c r="G16" s="102"/>
      <c r="H16" s="102"/>
      <c r="I16" s="102"/>
    </row>
    <row r="17" spans="1:12" s="10" customFormat="1" ht="36.6" customHeight="1" x14ac:dyDescent="0.25">
      <c r="A17" s="11">
        <v>3</v>
      </c>
      <c r="C17" s="102" t="s">
        <v>14</v>
      </c>
      <c r="D17" s="102"/>
      <c r="E17" s="102"/>
      <c r="F17" s="102"/>
      <c r="G17" s="102"/>
      <c r="H17" s="102"/>
      <c r="I17" s="102"/>
    </row>
    <row r="18" spans="1:12" x14ac:dyDescent="0.25">
      <c r="C18" s="102"/>
      <c r="D18" s="102"/>
      <c r="E18" s="102"/>
      <c r="F18" s="102"/>
      <c r="G18" s="102"/>
      <c r="H18" s="102"/>
      <c r="I18" s="102"/>
      <c r="J18" s="102"/>
      <c r="K18" s="102"/>
      <c r="L18" s="102"/>
    </row>
    <row r="19" spans="1:12" ht="30.75" customHeight="1" x14ac:dyDescent="0.25"/>
  </sheetData>
  <mergeCells count="9">
    <mergeCell ref="C16:I16"/>
    <mergeCell ref="C17:I17"/>
    <mergeCell ref="C18:L18"/>
    <mergeCell ref="A1:G1"/>
    <mergeCell ref="A7:L7"/>
    <mergeCell ref="B10:I10"/>
    <mergeCell ref="B11:I11"/>
    <mergeCell ref="B12:I12"/>
    <mergeCell ref="C15:I15"/>
  </mergeCells>
  <pageMargins left="0.7" right="0.7" top="0.75" bottom="0.75" header="0.3" footer="0.3"/>
  <pageSetup paperSize="9" orientation="landscape" r:id="rId1"/>
  <headerFooter>
    <oddHeader>&amp;C&amp;"Calibri"&amp;12&amp;KFF0000 OFFICIAL&amp;1#_x000D_</oddHeader>
    <oddFooter>&amp;C_x000D_&amp;1#&amp;"Calibri"&amp;12&amp;KFF0000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180975</xdr:colOff>
                    <xdr:row>14</xdr:row>
                    <xdr:rowOff>28575</xdr:rowOff>
                  </from>
                  <to>
                    <xdr:col>1</xdr:col>
                    <xdr:colOff>419100</xdr:colOff>
                    <xdr:row>14</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180975</xdr:colOff>
                    <xdr:row>15</xdr:row>
                    <xdr:rowOff>0</xdr:rowOff>
                  </from>
                  <to>
                    <xdr:col>1</xdr:col>
                    <xdr:colOff>419100</xdr:colOff>
                    <xdr:row>15</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180975</xdr:colOff>
                    <xdr:row>16</xdr:row>
                    <xdr:rowOff>28575</xdr:rowOff>
                  </from>
                  <to>
                    <xdr:col>1</xdr:col>
                    <xdr:colOff>419100</xdr:colOff>
                    <xdr:row>16</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74355-D4DA-4F23-8643-4396EEDF0E22}">
  <sheetPr>
    <tabColor theme="9" tint="0.79998168889431442"/>
  </sheetPr>
  <dimension ref="A1:J107"/>
  <sheetViews>
    <sheetView workbookViewId="0">
      <selection activeCell="K24" sqref="K24"/>
    </sheetView>
  </sheetViews>
  <sheetFormatPr defaultRowHeight="15" x14ac:dyDescent="0.25"/>
  <cols>
    <col min="1" max="1" width="24.42578125" customWidth="1"/>
    <col min="2" max="2" width="20.140625" customWidth="1"/>
    <col min="3" max="3" width="12.85546875" customWidth="1"/>
    <col min="4" max="4" width="13.42578125" customWidth="1"/>
    <col min="5" max="5" width="11.140625" customWidth="1"/>
    <col min="6" max="6" width="13.85546875" customWidth="1"/>
    <col min="7" max="7" width="11.140625" customWidth="1"/>
    <col min="8" max="8" width="20.140625" customWidth="1"/>
    <col min="9" max="9" width="19.42578125" customWidth="1"/>
  </cols>
  <sheetData>
    <row r="1" spans="1:10" ht="20.100000000000001" customHeight="1" x14ac:dyDescent="0.35">
      <c r="A1" s="110" t="s">
        <v>15</v>
      </c>
      <c r="B1" s="110"/>
      <c r="C1" s="110"/>
      <c r="D1" s="110"/>
      <c r="E1" s="110"/>
      <c r="F1" s="110"/>
      <c r="G1" s="110"/>
      <c r="H1" s="110"/>
      <c r="I1" s="110"/>
    </row>
    <row r="2" spans="1:10" ht="20.100000000000001" customHeight="1" thickBot="1" x14ac:dyDescent="0.4">
      <c r="A2" s="111"/>
      <c r="B2" s="111"/>
      <c r="C2" s="111"/>
      <c r="D2" s="111"/>
      <c r="E2" s="111"/>
      <c r="F2" s="111"/>
      <c r="G2" s="111"/>
      <c r="H2" s="111"/>
      <c r="I2" s="111"/>
    </row>
    <row r="3" spans="1:10" ht="20.100000000000001" customHeight="1" x14ac:dyDescent="0.25">
      <c r="A3" s="129" t="s">
        <v>108</v>
      </c>
      <c r="B3" s="130"/>
      <c r="C3" s="130"/>
      <c r="D3" s="130"/>
      <c r="E3" s="130"/>
      <c r="F3" s="130"/>
      <c r="G3" s="130"/>
      <c r="H3" s="130"/>
      <c r="I3" s="131"/>
      <c r="J3" s="99"/>
    </row>
    <row r="4" spans="1:10" ht="20.100000000000001" customHeight="1" x14ac:dyDescent="0.25">
      <c r="A4" s="132"/>
      <c r="B4" s="133"/>
      <c r="C4" s="133"/>
      <c r="D4" s="133"/>
      <c r="E4" s="133"/>
      <c r="F4" s="133"/>
      <c r="G4" s="133"/>
      <c r="H4" s="133"/>
      <c r="I4" s="134"/>
      <c r="J4" s="99"/>
    </row>
    <row r="5" spans="1:10" ht="20.25" customHeight="1" thickBot="1" x14ac:dyDescent="0.3">
      <c r="A5" s="135"/>
      <c r="B5" s="136"/>
      <c r="C5" s="136"/>
      <c r="D5" s="136"/>
      <c r="E5" s="136"/>
      <c r="F5" s="136"/>
      <c r="G5" s="136"/>
      <c r="H5" s="136"/>
      <c r="I5" s="137"/>
      <c r="J5" s="99"/>
    </row>
    <row r="6" spans="1:10" ht="15" customHeight="1" thickBot="1" x14ac:dyDescent="0.3"/>
    <row r="7" spans="1:10" ht="24" customHeight="1" thickBot="1" x14ac:dyDescent="0.45">
      <c r="A7" s="138" t="s">
        <v>16</v>
      </c>
      <c r="B7" s="139"/>
      <c r="C7" s="139"/>
      <c r="D7" s="139"/>
      <c r="E7" s="139"/>
      <c r="F7" s="139"/>
      <c r="G7" s="139"/>
      <c r="H7" s="139"/>
      <c r="I7" s="140"/>
      <c r="J7" s="100"/>
    </row>
    <row r="8" spans="1:10" ht="57" customHeight="1" x14ac:dyDescent="0.3">
      <c r="A8" s="152" t="s">
        <v>117</v>
      </c>
      <c r="B8" s="153"/>
      <c r="C8" s="153"/>
      <c r="D8" s="153"/>
      <c r="E8" s="153"/>
      <c r="F8" s="153"/>
      <c r="G8" s="153"/>
      <c r="H8" s="153"/>
      <c r="I8" s="154"/>
      <c r="J8" s="101"/>
    </row>
    <row r="9" spans="1:10" ht="78" customHeight="1" x14ac:dyDescent="0.3">
      <c r="A9" s="155" t="s">
        <v>109</v>
      </c>
      <c r="B9" s="156"/>
      <c r="C9" s="156"/>
      <c r="D9" s="156"/>
      <c r="E9" s="156"/>
      <c r="F9" s="156"/>
      <c r="G9" s="156"/>
      <c r="H9" s="156"/>
      <c r="I9" s="157"/>
      <c r="J9" s="101"/>
    </row>
    <row r="10" spans="1:10" ht="78.75" customHeight="1" thickBot="1" x14ac:dyDescent="0.35">
      <c r="A10" s="158" t="s">
        <v>110</v>
      </c>
      <c r="B10" s="159"/>
      <c r="C10" s="159"/>
      <c r="D10" s="159"/>
      <c r="E10" s="159"/>
      <c r="F10" s="159"/>
      <c r="G10" s="159"/>
      <c r="H10" s="159"/>
      <c r="I10" s="160"/>
      <c r="J10" s="101"/>
    </row>
    <row r="11" spans="1:10" ht="15" customHeight="1" thickBot="1" x14ac:dyDescent="0.3"/>
    <row r="12" spans="1:10" ht="61.5" customHeight="1" thickBot="1" x14ac:dyDescent="0.35">
      <c r="A12" s="161" t="s">
        <v>117</v>
      </c>
      <c r="B12" s="162"/>
      <c r="C12" s="162"/>
      <c r="D12" s="162"/>
      <c r="E12" s="162"/>
      <c r="F12" s="162"/>
      <c r="G12" s="162"/>
      <c r="H12" s="162"/>
      <c r="I12" s="163"/>
      <c r="J12" s="101"/>
    </row>
    <row r="13" spans="1:10" ht="37.5" x14ac:dyDescent="0.25">
      <c r="A13" s="18" t="s">
        <v>18</v>
      </c>
      <c r="B13" s="19">
        <v>2500000</v>
      </c>
    </row>
    <row r="14" spans="1:10" ht="38.25" thickBot="1" x14ac:dyDescent="0.3">
      <c r="A14" s="20" t="s">
        <v>19</v>
      </c>
      <c r="B14" s="21">
        <v>1250000</v>
      </c>
    </row>
    <row r="15" spans="1:10" ht="15.75" thickBot="1" x14ac:dyDescent="0.3"/>
    <row r="16" spans="1:10" ht="21.75" thickBot="1" x14ac:dyDescent="0.3">
      <c r="A16" s="115" t="s">
        <v>20</v>
      </c>
      <c r="B16" s="116"/>
      <c r="C16" s="116"/>
      <c r="D16" s="116"/>
      <c r="E16" s="116"/>
      <c r="F16" s="116"/>
      <c r="G16" s="116"/>
      <c r="H16" s="116"/>
      <c r="I16" s="117"/>
    </row>
    <row r="17" spans="1:9" x14ac:dyDescent="0.25">
      <c r="A17" s="30" t="s">
        <v>21</v>
      </c>
      <c r="B17" s="118" t="s">
        <v>22</v>
      </c>
      <c r="C17" s="119"/>
      <c r="D17" s="119"/>
      <c r="E17" s="119"/>
      <c r="F17" s="120"/>
      <c r="G17" s="31"/>
      <c r="H17" s="31"/>
      <c r="I17" s="32"/>
    </row>
    <row r="18" spans="1:9" x14ac:dyDescent="0.25">
      <c r="A18" s="37" t="s">
        <v>23</v>
      </c>
      <c r="B18" s="121" t="s">
        <v>24</v>
      </c>
      <c r="C18" s="122"/>
      <c r="D18" s="122"/>
      <c r="E18" s="122"/>
      <c r="F18" s="123"/>
      <c r="G18" s="13"/>
      <c r="H18" s="13"/>
      <c r="I18" s="38"/>
    </row>
    <row r="19" spans="1:9" ht="30.75" thickBot="1" x14ac:dyDescent="0.3">
      <c r="A19" s="39" t="s">
        <v>25</v>
      </c>
      <c r="B19" s="124">
        <v>1250000</v>
      </c>
      <c r="C19" s="125"/>
      <c r="D19" s="125"/>
      <c r="E19" s="125"/>
      <c r="F19" s="126"/>
      <c r="G19" s="13"/>
      <c r="H19" s="13"/>
      <c r="I19" s="38"/>
    </row>
    <row r="20" spans="1:9" ht="90" x14ac:dyDescent="0.25">
      <c r="A20" s="40" t="s">
        <v>26</v>
      </c>
      <c r="B20" s="52" t="s">
        <v>27</v>
      </c>
      <c r="C20" s="52" t="s">
        <v>28</v>
      </c>
      <c r="D20" s="52" t="s">
        <v>29</v>
      </c>
      <c r="E20" s="95" t="s">
        <v>30</v>
      </c>
      <c r="F20" s="96" t="s">
        <v>31</v>
      </c>
      <c r="G20" s="52" t="s">
        <v>32</v>
      </c>
      <c r="H20" s="52" t="s">
        <v>27</v>
      </c>
      <c r="I20" s="53" t="s">
        <v>113</v>
      </c>
    </row>
    <row r="21" spans="1:9" ht="18" x14ac:dyDescent="0.25">
      <c r="A21" s="37" t="s">
        <v>33</v>
      </c>
      <c r="B21" s="41" t="s">
        <v>34</v>
      </c>
      <c r="C21" s="42">
        <v>1692022</v>
      </c>
      <c r="D21" s="42">
        <v>386798</v>
      </c>
      <c r="E21" s="43">
        <f t="shared" ref="E21:E26" si="0">C21-D21</f>
        <v>1305224</v>
      </c>
      <c r="F21" s="44"/>
      <c r="G21" s="45">
        <v>0.19</v>
      </c>
      <c r="H21" s="41" t="s">
        <v>114</v>
      </c>
      <c r="I21" s="46">
        <f>SUM(E21:F21)*G21/1000</f>
        <v>247.99256</v>
      </c>
    </row>
    <row r="22" spans="1:9" ht="18" x14ac:dyDescent="0.25">
      <c r="A22" s="37" t="s">
        <v>35</v>
      </c>
      <c r="B22" s="41" t="s">
        <v>36</v>
      </c>
      <c r="C22" s="44"/>
      <c r="D22" s="44"/>
      <c r="E22" s="47">
        <f t="shared" si="0"/>
        <v>0</v>
      </c>
      <c r="F22" s="44"/>
      <c r="G22" s="41">
        <f>(51.53+10)/1000</f>
        <v>6.1530000000000001E-2</v>
      </c>
      <c r="H22" s="41" t="s">
        <v>115</v>
      </c>
      <c r="I22" s="46">
        <f t="shared" ref="I22:I25" si="1">SUM(E22:F22)*G22/1000</f>
        <v>0</v>
      </c>
    </row>
    <row r="23" spans="1:9" ht="18" x14ac:dyDescent="0.25">
      <c r="A23" s="37" t="s">
        <v>37</v>
      </c>
      <c r="B23" s="41" t="s">
        <v>36</v>
      </c>
      <c r="C23" s="44"/>
      <c r="D23" s="44"/>
      <c r="E23" s="47">
        <f t="shared" si="0"/>
        <v>0</v>
      </c>
      <c r="F23" s="44"/>
      <c r="G23" s="41">
        <f>(60.6+20.2)/1000</f>
        <v>8.0799999999999997E-2</v>
      </c>
      <c r="H23" s="41" t="s">
        <v>115</v>
      </c>
      <c r="I23" s="46">
        <f t="shared" si="1"/>
        <v>0</v>
      </c>
    </row>
    <row r="24" spans="1:9" ht="18" x14ac:dyDescent="0.25">
      <c r="A24" s="37" t="s">
        <v>38</v>
      </c>
      <c r="B24" s="41" t="s">
        <v>39</v>
      </c>
      <c r="C24" s="44"/>
      <c r="D24" s="44"/>
      <c r="E24" s="47">
        <f t="shared" si="0"/>
        <v>0</v>
      </c>
      <c r="F24" s="44"/>
      <c r="G24" s="48">
        <f>38.6*(70.41+17.3)/1000</f>
        <v>3.3856059999999997</v>
      </c>
      <c r="H24" s="41" t="s">
        <v>116</v>
      </c>
      <c r="I24" s="46">
        <f t="shared" si="1"/>
        <v>0</v>
      </c>
    </row>
    <row r="25" spans="1:9" ht="18" x14ac:dyDescent="0.25">
      <c r="A25" s="37" t="s">
        <v>40</v>
      </c>
      <c r="B25" s="41" t="s">
        <v>39</v>
      </c>
      <c r="C25" s="44"/>
      <c r="D25" s="44"/>
      <c r="E25" s="47">
        <f t="shared" si="0"/>
        <v>0</v>
      </c>
      <c r="F25" s="44"/>
      <c r="G25" s="48">
        <f>34.2*(67.62+17.2)/1000</f>
        <v>2.9008440000000006</v>
      </c>
      <c r="H25" s="41" t="s">
        <v>116</v>
      </c>
      <c r="I25" s="46">
        <f t="shared" si="1"/>
        <v>0</v>
      </c>
    </row>
    <row r="26" spans="1:9" ht="16.5" x14ac:dyDescent="0.25">
      <c r="A26" s="37" t="s">
        <v>41</v>
      </c>
      <c r="B26" s="49"/>
      <c r="C26" s="44"/>
      <c r="D26" s="44"/>
      <c r="E26" s="47">
        <f t="shared" si="0"/>
        <v>0</v>
      </c>
      <c r="F26" s="44"/>
      <c r="G26" s="41" t="s">
        <v>42</v>
      </c>
      <c r="H26" s="41" t="s">
        <v>42</v>
      </c>
      <c r="I26" s="50"/>
    </row>
    <row r="27" spans="1:9" ht="15.75" thickBot="1" x14ac:dyDescent="0.3">
      <c r="A27" s="127" t="s">
        <v>43</v>
      </c>
      <c r="B27" s="128"/>
      <c r="C27" s="128"/>
      <c r="D27" s="128"/>
      <c r="E27" s="128"/>
      <c r="F27" s="128"/>
      <c r="G27" s="128"/>
      <c r="H27" s="128"/>
      <c r="I27" s="51">
        <f>SUM(I21:I26)</f>
        <v>247.99256</v>
      </c>
    </row>
    <row r="28" spans="1:9" ht="15.75" thickBot="1" x14ac:dyDescent="0.3">
      <c r="A28" s="112" t="s">
        <v>44</v>
      </c>
      <c r="B28" s="113"/>
      <c r="C28" s="113"/>
      <c r="D28" s="113"/>
      <c r="E28" s="113"/>
      <c r="F28" s="114"/>
      <c r="G28" s="13"/>
      <c r="H28" s="13"/>
      <c r="I28" s="38"/>
    </row>
    <row r="29" spans="1:9" ht="45" x14ac:dyDescent="0.25">
      <c r="A29" s="40" t="s">
        <v>45</v>
      </c>
      <c r="B29" s="52" t="s">
        <v>27</v>
      </c>
      <c r="C29" s="97" t="s">
        <v>46</v>
      </c>
      <c r="D29" s="141" t="s">
        <v>47</v>
      </c>
      <c r="E29" s="141"/>
      <c r="F29" s="142"/>
      <c r="G29" s="13"/>
      <c r="H29" s="13"/>
      <c r="I29" s="38"/>
    </row>
    <row r="30" spans="1:9" ht="16.5" x14ac:dyDescent="0.25">
      <c r="A30" s="37" t="s">
        <v>48</v>
      </c>
      <c r="B30" s="41" t="s">
        <v>49</v>
      </c>
      <c r="C30" s="55"/>
      <c r="D30" s="143"/>
      <c r="E30" s="144"/>
      <c r="F30" s="145"/>
      <c r="G30" s="13"/>
      <c r="H30" s="13"/>
      <c r="I30" s="38"/>
    </row>
    <row r="31" spans="1:9" ht="17.25" thickBot="1" x14ac:dyDescent="0.3">
      <c r="A31" s="56" t="s">
        <v>50</v>
      </c>
      <c r="B31" s="57" t="s">
        <v>51</v>
      </c>
      <c r="C31" s="58"/>
      <c r="D31" s="146"/>
      <c r="E31" s="147"/>
      <c r="F31" s="148"/>
      <c r="G31" s="59"/>
      <c r="H31" s="59"/>
      <c r="I31" s="60"/>
    </row>
    <row r="33" spans="1:9" ht="36.75" customHeight="1" thickBot="1" x14ac:dyDescent="0.35">
      <c r="A33" s="149" t="s">
        <v>17</v>
      </c>
      <c r="B33" s="150"/>
      <c r="C33" s="150"/>
      <c r="D33" s="150"/>
      <c r="E33" s="150"/>
      <c r="F33" s="150"/>
      <c r="G33" s="150"/>
      <c r="H33" s="150"/>
      <c r="I33" s="151"/>
    </row>
    <row r="34" spans="1:9" ht="37.5" x14ac:dyDescent="0.25">
      <c r="A34" s="18" t="s">
        <v>18</v>
      </c>
      <c r="B34" s="19">
        <v>1750000</v>
      </c>
    </row>
    <row r="35" spans="1:9" ht="38.25" thickBot="1" x14ac:dyDescent="0.3">
      <c r="A35" s="20" t="s">
        <v>19</v>
      </c>
      <c r="B35" s="21">
        <v>875000</v>
      </c>
    </row>
    <row r="36" spans="1:9" ht="15.75" thickBot="1" x14ac:dyDescent="0.3"/>
    <row r="37" spans="1:9" ht="21.75" thickBot="1" x14ac:dyDescent="0.3">
      <c r="A37" s="115" t="s">
        <v>20</v>
      </c>
      <c r="B37" s="116"/>
      <c r="C37" s="116"/>
      <c r="D37" s="116"/>
      <c r="E37" s="116"/>
      <c r="F37" s="116"/>
      <c r="G37" s="116"/>
      <c r="H37" s="116"/>
      <c r="I37" s="117"/>
    </row>
    <row r="38" spans="1:9" x14ac:dyDescent="0.25">
      <c r="A38" s="30" t="s">
        <v>21</v>
      </c>
      <c r="B38" s="118" t="s">
        <v>52</v>
      </c>
      <c r="C38" s="119"/>
      <c r="D38" s="119"/>
      <c r="E38" s="119"/>
      <c r="F38" s="120"/>
      <c r="G38" s="31"/>
      <c r="H38" s="31"/>
      <c r="I38" s="32"/>
    </row>
    <row r="39" spans="1:9" x14ac:dyDescent="0.25">
      <c r="A39" s="37" t="s">
        <v>23</v>
      </c>
      <c r="B39" s="121" t="s">
        <v>53</v>
      </c>
      <c r="C39" s="122"/>
      <c r="D39" s="122"/>
      <c r="E39" s="122"/>
      <c r="F39" s="123"/>
      <c r="G39" s="13"/>
      <c r="H39" s="13"/>
      <c r="I39" s="38"/>
    </row>
    <row r="40" spans="1:9" ht="30.75" thickBot="1" x14ac:dyDescent="0.3">
      <c r="A40" s="39" t="s">
        <v>25</v>
      </c>
      <c r="B40" s="124">
        <v>500000</v>
      </c>
      <c r="C40" s="125"/>
      <c r="D40" s="125"/>
      <c r="E40" s="125"/>
      <c r="F40" s="126"/>
      <c r="G40" s="13"/>
      <c r="H40" s="13"/>
      <c r="I40" s="38"/>
    </row>
    <row r="41" spans="1:9" ht="90" x14ac:dyDescent="0.25">
      <c r="A41" s="40" t="s">
        <v>26</v>
      </c>
      <c r="B41" s="52" t="s">
        <v>27</v>
      </c>
      <c r="C41" s="52" t="s">
        <v>28</v>
      </c>
      <c r="D41" s="52" t="s">
        <v>29</v>
      </c>
      <c r="E41" s="95" t="s">
        <v>30</v>
      </c>
      <c r="F41" s="96" t="s">
        <v>31</v>
      </c>
      <c r="G41" s="52" t="s">
        <v>32</v>
      </c>
      <c r="H41" s="52" t="s">
        <v>27</v>
      </c>
      <c r="I41" s="53" t="s">
        <v>113</v>
      </c>
    </row>
    <row r="42" spans="1:9" ht="18" x14ac:dyDescent="0.25">
      <c r="A42" s="37" t="s">
        <v>33</v>
      </c>
      <c r="B42" s="41" t="s">
        <v>34</v>
      </c>
      <c r="C42" s="42">
        <v>0</v>
      </c>
      <c r="D42" s="42">
        <v>2450000</v>
      </c>
      <c r="E42" s="43">
        <f t="shared" ref="E42:E47" si="2">C42-D42</f>
        <v>-2450000</v>
      </c>
      <c r="F42" s="44"/>
      <c r="G42" s="45">
        <v>0.19</v>
      </c>
      <c r="H42" s="41" t="s">
        <v>114</v>
      </c>
      <c r="I42" s="46">
        <f>SUM(E42:F42)*G42/1000</f>
        <v>-465.5</v>
      </c>
    </row>
    <row r="43" spans="1:9" ht="18" x14ac:dyDescent="0.25">
      <c r="A43" s="37" t="s">
        <v>35</v>
      </c>
      <c r="B43" s="41" t="s">
        <v>36</v>
      </c>
      <c r="C43" s="44">
        <v>25000000</v>
      </c>
      <c r="D43" s="44">
        <v>0</v>
      </c>
      <c r="E43" s="47">
        <f t="shared" si="2"/>
        <v>25000000</v>
      </c>
      <c r="F43" s="44"/>
      <c r="G43" s="41">
        <f>(51.53+10)/1000</f>
        <v>6.1530000000000001E-2</v>
      </c>
      <c r="H43" s="41" t="s">
        <v>115</v>
      </c>
      <c r="I43" s="46">
        <f t="shared" ref="I43:I46" si="3">SUM(E43:F43)*G43/1000</f>
        <v>1538.25</v>
      </c>
    </row>
    <row r="44" spans="1:9" ht="18" x14ac:dyDescent="0.25">
      <c r="A44" s="37" t="s">
        <v>37</v>
      </c>
      <c r="B44" s="41" t="s">
        <v>36</v>
      </c>
      <c r="C44" s="44"/>
      <c r="D44" s="44"/>
      <c r="E44" s="47">
        <f t="shared" si="2"/>
        <v>0</v>
      </c>
      <c r="F44" s="44"/>
      <c r="G44" s="41">
        <f>(60.6+20.2)/1000</f>
        <v>8.0799999999999997E-2</v>
      </c>
      <c r="H44" s="41" t="s">
        <v>115</v>
      </c>
      <c r="I44" s="46">
        <f t="shared" si="3"/>
        <v>0</v>
      </c>
    </row>
    <row r="45" spans="1:9" ht="18" x14ac:dyDescent="0.25">
      <c r="A45" s="37" t="s">
        <v>38</v>
      </c>
      <c r="B45" s="41" t="s">
        <v>39</v>
      </c>
      <c r="C45" s="44"/>
      <c r="D45" s="44"/>
      <c r="E45" s="47">
        <f t="shared" si="2"/>
        <v>0</v>
      </c>
      <c r="F45" s="44"/>
      <c r="G45" s="48">
        <f>38.6*(70.41+17.3)/1000</f>
        <v>3.3856059999999997</v>
      </c>
      <c r="H45" s="41" t="s">
        <v>116</v>
      </c>
      <c r="I45" s="46">
        <f t="shared" si="3"/>
        <v>0</v>
      </c>
    </row>
    <row r="46" spans="1:9" ht="18" x14ac:dyDescent="0.25">
      <c r="A46" s="37" t="s">
        <v>40</v>
      </c>
      <c r="B46" s="41" t="s">
        <v>39</v>
      </c>
      <c r="C46" s="44"/>
      <c r="D46" s="44"/>
      <c r="E46" s="47">
        <f t="shared" si="2"/>
        <v>0</v>
      </c>
      <c r="F46" s="44"/>
      <c r="G46" s="48">
        <f>34.2*(67.62+17.2)/1000</f>
        <v>2.9008440000000006</v>
      </c>
      <c r="H46" s="41" t="s">
        <v>116</v>
      </c>
      <c r="I46" s="46">
        <f t="shared" si="3"/>
        <v>0</v>
      </c>
    </row>
    <row r="47" spans="1:9" ht="16.5" x14ac:dyDescent="0.25">
      <c r="A47" s="37" t="s">
        <v>41</v>
      </c>
      <c r="B47" s="49"/>
      <c r="C47" s="44"/>
      <c r="D47" s="44"/>
      <c r="E47" s="47">
        <f t="shared" si="2"/>
        <v>0</v>
      </c>
      <c r="F47" s="44"/>
      <c r="G47" s="41" t="s">
        <v>42</v>
      </c>
      <c r="H47" s="41" t="s">
        <v>42</v>
      </c>
      <c r="I47" s="50"/>
    </row>
    <row r="48" spans="1:9" ht="15.75" thickBot="1" x14ac:dyDescent="0.3">
      <c r="A48" s="127" t="s">
        <v>43</v>
      </c>
      <c r="B48" s="128"/>
      <c r="C48" s="128"/>
      <c r="D48" s="128"/>
      <c r="E48" s="128"/>
      <c r="F48" s="128"/>
      <c r="G48" s="128"/>
      <c r="H48" s="128"/>
      <c r="I48" s="51">
        <f>SUM(I42:I47)</f>
        <v>1072.75</v>
      </c>
    </row>
    <row r="49" spans="1:9" ht="15.75" thickBot="1" x14ac:dyDescent="0.3">
      <c r="A49" s="112" t="s">
        <v>44</v>
      </c>
      <c r="B49" s="113"/>
      <c r="C49" s="113"/>
      <c r="D49" s="113"/>
      <c r="E49" s="113"/>
      <c r="F49" s="114"/>
      <c r="G49" s="13"/>
      <c r="H49" s="13"/>
      <c r="I49" s="38"/>
    </row>
    <row r="50" spans="1:9" ht="45" x14ac:dyDescent="0.25">
      <c r="A50" s="40" t="s">
        <v>45</v>
      </c>
      <c r="B50" s="52" t="s">
        <v>27</v>
      </c>
      <c r="C50" s="97" t="s">
        <v>46</v>
      </c>
      <c r="D50" s="141" t="s">
        <v>47</v>
      </c>
      <c r="E50" s="141"/>
      <c r="F50" s="142"/>
      <c r="G50" s="13"/>
      <c r="H50" s="13"/>
      <c r="I50" s="38"/>
    </row>
    <row r="51" spans="1:9" ht="16.5" x14ac:dyDescent="0.25">
      <c r="A51" s="37" t="s">
        <v>48</v>
      </c>
      <c r="B51" s="41" t="s">
        <v>49</v>
      </c>
      <c r="C51" s="55"/>
      <c r="D51" s="143"/>
      <c r="E51" s="144"/>
      <c r="F51" s="145"/>
      <c r="G51" s="13"/>
      <c r="H51" s="13"/>
      <c r="I51" s="38"/>
    </row>
    <row r="52" spans="1:9" ht="17.25" thickBot="1" x14ac:dyDescent="0.3">
      <c r="A52" s="56" t="s">
        <v>50</v>
      </c>
      <c r="B52" s="57" t="s">
        <v>51</v>
      </c>
      <c r="C52" s="58"/>
      <c r="D52" s="146"/>
      <c r="E52" s="147"/>
      <c r="F52" s="148"/>
      <c r="G52" s="59"/>
      <c r="H52" s="59"/>
      <c r="I52" s="60"/>
    </row>
    <row r="53" spans="1:9" ht="15.75" thickBot="1" x14ac:dyDescent="0.3"/>
    <row r="54" spans="1:9" ht="21.75" thickBot="1" x14ac:dyDescent="0.3">
      <c r="A54" s="115" t="s">
        <v>54</v>
      </c>
      <c r="B54" s="116"/>
      <c r="C54" s="116"/>
      <c r="D54" s="116"/>
      <c r="E54" s="116"/>
      <c r="F54" s="116"/>
      <c r="G54" s="116"/>
      <c r="H54" s="116"/>
      <c r="I54" s="117"/>
    </row>
    <row r="55" spans="1:9" x14ac:dyDescent="0.25">
      <c r="A55" s="30" t="s">
        <v>21</v>
      </c>
      <c r="B55" s="118" t="s">
        <v>55</v>
      </c>
      <c r="C55" s="119"/>
      <c r="D55" s="119"/>
      <c r="E55" s="119"/>
      <c r="F55" s="120"/>
      <c r="G55" s="31"/>
      <c r="H55" s="31"/>
      <c r="I55" s="32"/>
    </row>
    <row r="56" spans="1:9" x14ac:dyDescent="0.25">
      <c r="A56" s="37" t="s">
        <v>23</v>
      </c>
      <c r="B56" s="121" t="s">
        <v>53</v>
      </c>
      <c r="C56" s="122"/>
      <c r="D56" s="122"/>
      <c r="E56" s="122"/>
      <c r="F56" s="123"/>
      <c r="G56" s="13"/>
      <c r="H56" s="13"/>
      <c r="I56" s="38"/>
    </row>
    <row r="57" spans="1:9" ht="30.75" thickBot="1" x14ac:dyDescent="0.3">
      <c r="A57" s="39" t="s">
        <v>25</v>
      </c>
      <c r="B57" s="124">
        <v>375000</v>
      </c>
      <c r="C57" s="125"/>
      <c r="D57" s="125"/>
      <c r="E57" s="125"/>
      <c r="F57" s="126"/>
      <c r="G57" s="13"/>
      <c r="H57" s="13"/>
      <c r="I57" s="38"/>
    </row>
    <row r="58" spans="1:9" ht="90" x14ac:dyDescent="0.25">
      <c r="A58" s="40" t="s">
        <v>26</v>
      </c>
      <c r="B58" s="52" t="s">
        <v>27</v>
      </c>
      <c r="C58" s="52" t="s">
        <v>28</v>
      </c>
      <c r="D58" s="52" t="s">
        <v>29</v>
      </c>
      <c r="E58" s="95" t="s">
        <v>30</v>
      </c>
      <c r="F58" s="96" t="s">
        <v>31</v>
      </c>
      <c r="G58" s="52" t="s">
        <v>32</v>
      </c>
      <c r="H58" s="52" t="s">
        <v>27</v>
      </c>
      <c r="I58" s="53" t="s">
        <v>113</v>
      </c>
    </row>
    <row r="59" spans="1:9" ht="18" x14ac:dyDescent="0.25">
      <c r="A59" s="37" t="s">
        <v>33</v>
      </c>
      <c r="B59" s="41" t="s">
        <v>34</v>
      </c>
      <c r="C59" s="42"/>
      <c r="D59" s="42"/>
      <c r="E59" s="43">
        <f t="shared" ref="E59:E64" si="4">C59-D59</f>
        <v>0</v>
      </c>
      <c r="F59" s="44"/>
      <c r="G59" s="45">
        <v>0.19</v>
      </c>
      <c r="H59" s="41" t="s">
        <v>114</v>
      </c>
      <c r="I59" s="46">
        <f>SUM(E59:F59)*G59/1000</f>
        <v>0</v>
      </c>
    </row>
    <row r="60" spans="1:9" ht="18" x14ac:dyDescent="0.25">
      <c r="A60" s="37" t="s">
        <v>35</v>
      </c>
      <c r="B60" s="41" t="s">
        <v>36</v>
      </c>
      <c r="C60" s="44"/>
      <c r="D60" s="44"/>
      <c r="E60" s="47">
        <f t="shared" si="4"/>
        <v>0</v>
      </c>
      <c r="F60" s="44"/>
      <c r="G60" s="41">
        <f>(51.53+10)/1000</f>
        <v>6.1530000000000001E-2</v>
      </c>
      <c r="H60" s="41" t="s">
        <v>115</v>
      </c>
      <c r="I60" s="46">
        <f t="shared" ref="I60:I63" si="5">SUM(E60:F60)*G60/1000</f>
        <v>0</v>
      </c>
    </row>
    <row r="61" spans="1:9" ht="18" x14ac:dyDescent="0.25">
      <c r="A61" s="37" t="s">
        <v>37</v>
      </c>
      <c r="B61" s="41" t="s">
        <v>36</v>
      </c>
      <c r="C61" s="44"/>
      <c r="D61" s="44"/>
      <c r="E61" s="47">
        <f t="shared" si="4"/>
        <v>0</v>
      </c>
      <c r="F61" s="44"/>
      <c r="G61" s="41">
        <f>(60.6+20.2)/1000</f>
        <v>8.0799999999999997E-2</v>
      </c>
      <c r="H61" s="41" t="s">
        <v>115</v>
      </c>
      <c r="I61" s="46">
        <f t="shared" si="5"/>
        <v>0</v>
      </c>
    </row>
    <row r="62" spans="1:9" ht="18" x14ac:dyDescent="0.25">
      <c r="A62" s="37" t="s">
        <v>38</v>
      </c>
      <c r="B62" s="41" t="s">
        <v>39</v>
      </c>
      <c r="C62" s="44"/>
      <c r="D62" s="44"/>
      <c r="E62" s="47">
        <f t="shared" si="4"/>
        <v>0</v>
      </c>
      <c r="F62" s="44"/>
      <c r="G62" s="48">
        <f>38.6*(70.41+17.3)/1000</f>
        <v>3.3856059999999997</v>
      </c>
      <c r="H62" s="41" t="s">
        <v>116</v>
      </c>
      <c r="I62" s="46">
        <f t="shared" si="5"/>
        <v>0</v>
      </c>
    </row>
    <row r="63" spans="1:9" ht="18" x14ac:dyDescent="0.25">
      <c r="A63" s="37" t="s">
        <v>40</v>
      </c>
      <c r="B63" s="41" t="s">
        <v>39</v>
      </c>
      <c r="C63" s="44"/>
      <c r="D63" s="44"/>
      <c r="E63" s="47">
        <f t="shared" si="4"/>
        <v>0</v>
      </c>
      <c r="F63" s="44"/>
      <c r="G63" s="48">
        <f>34.2*(67.62+17.2)/1000</f>
        <v>2.9008440000000006</v>
      </c>
      <c r="H63" s="41" t="s">
        <v>116</v>
      </c>
      <c r="I63" s="46">
        <f t="shared" si="5"/>
        <v>0</v>
      </c>
    </row>
    <row r="64" spans="1:9" ht="16.5" x14ac:dyDescent="0.25">
      <c r="A64" s="37" t="s">
        <v>41</v>
      </c>
      <c r="B64" s="49"/>
      <c r="C64" s="44"/>
      <c r="D64" s="44"/>
      <c r="E64" s="47">
        <f t="shared" si="4"/>
        <v>0</v>
      </c>
      <c r="F64" s="44"/>
      <c r="G64" s="41" t="s">
        <v>42</v>
      </c>
      <c r="H64" s="41" t="s">
        <v>42</v>
      </c>
      <c r="I64" s="50"/>
    </row>
    <row r="65" spans="1:9" ht="15.75" thickBot="1" x14ac:dyDescent="0.3">
      <c r="A65" s="127" t="s">
        <v>43</v>
      </c>
      <c r="B65" s="128"/>
      <c r="C65" s="128"/>
      <c r="D65" s="128"/>
      <c r="E65" s="128"/>
      <c r="F65" s="128"/>
      <c r="G65" s="128"/>
      <c r="H65" s="128"/>
      <c r="I65" s="51">
        <f>SUM(I59:I64)</f>
        <v>0</v>
      </c>
    </row>
    <row r="66" spans="1:9" ht="15.75" thickBot="1" x14ac:dyDescent="0.3">
      <c r="A66" s="112" t="s">
        <v>56</v>
      </c>
      <c r="B66" s="113"/>
      <c r="C66" s="113"/>
      <c r="D66" s="113"/>
      <c r="E66" s="113"/>
      <c r="F66" s="114"/>
      <c r="G66" s="13"/>
      <c r="H66" s="13"/>
      <c r="I66" s="38"/>
    </row>
    <row r="67" spans="1:9" ht="45" x14ac:dyDescent="0.25">
      <c r="A67" s="40" t="s">
        <v>45</v>
      </c>
      <c r="B67" s="52" t="s">
        <v>27</v>
      </c>
      <c r="C67" s="97" t="s">
        <v>46</v>
      </c>
      <c r="D67" s="141" t="s">
        <v>47</v>
      </c>
      <c r="E67" s="141"/>
      <c r="F67" s="142"/>
      <c r="G67" s="13"/>
      <c r="H67" s="13"/>
      <c r="I67" s="38"/>
    </row>
    <row r="68" spans="1:9" ht="20.25" customHeight="1" x14ac:dyDescent="0.25">
      <c r="A68" s="37" t="s">
        <v>48</v>
      </c>
      <c r="B68" s="41" t="s">
        <v>49</v>
      </c>
      <c r="C68" s="44">
        <v>500</v>
      </c>
      <c r="D68" s="143" t="s">
        <v>57</v>
      </c>
      <c r="E68" s="144"/>
      <c r="F68" s="145"/>
      <c r="G68" s="13"/>
      <c r="H68" s="13"/>
      <c r="I68" s="38"/>
    </row>
    <row r="69" spans="1:9" ht="27" customHeight="1" thickBot="1" x14ac:dyDescent="0.3">
      <c r="A69" s="56" t="s">
        <v>50</v>
      </c>
      <c r="B69" s="57" t="s">
        <v>51</v>
      </c>
      <c r="C69" s="98"/>
      <c r="D69" s="146"/>
      <c r="E69" s="147"/>
      <c r="F69" s="148"/>
      <c r="G69" s="59"/>
      <c r="H69" s="59"/>
      <c r="I69" s="60"/>
    </row>
    <row r="71" spans="1:9" ht="19.5" thickBot="1" x14ac:dyDescent="0.35">
      <c r="A71" s="149" t="s">
        <v>111</v>
      </c>
      <c r="B71" s="150"/>
      <c r="C71" s="150"/>
      <c r="D71" s="150"/>
      <c r="E71" s="150"/>
      <c r="F71" s="150"/>
      <c r="G71" s="150"/>
      <c r="H71" s="150"/>
      <c r="I71" s="151"/>
    </row>
    <row r="72" spans="1:9" ht="37.5" x14ac:dyDescent="0.25">
      <c r="A72" s="18" t="s">
        <v>18</v>
      </c>
      <c r="B72" s="19">
        <v>165000</v>
      </c>
    </row>
    <row r="73" spans="1:9" ht="38.25" thickBot="1" x14ac:dyDescent="0.3">
      <c r="A73" s="20" t="s">
        <v>19</v>
      </c>
      <c r="B73" s="21">
        <v>82500</v>
      </c>
    </row>
    <row r="74" spans="1:9" ht="15.75" thickBot="1" x14ac:dyDescent="0.3"/>
    <row r="75" spans="1:9" ht="21.75" thickBot="1" x14ac:dyDescent="0.3">
      <c r="A75" s="115" t="s">
        <v>20</v>
      </c>
      <c r="B75" s="116"/>
      <c r="C75" s="116"/>
      <c r="D75" s="116"/>
      <c r="E75" s="116"/>
      <c r="F75" s="116"/>
      <c r="G75" s="116"/>
      <c r="H75" s="116"/>
      <c r="I75" s="117"/>
    </row>
    <row r="76" spans="1:9" x14ac:dyDescent="0.25">
      <c r="A76" s="30" t="s">
        <v>21</v>
      </c>
      <c r="B76" s="118" t="s">
        <v>58</v>
      </c>
      <c r="C76" s="119"/>
      <c r="D76" s="119"/>
      <c r="E76" s="119"/>
      <c r="F76" s="120"/>
      <c r="G76" s="31"/>
      <c r="H76" s="31"/>
      <c r="I76" s="32"/>
    </row>
    <row r="77" spans="1:9" x14ac:dyDescent="0.25">
      <c r="A77" s="37" t="s">
        <v>23</v>
      </c>
      <c r="B77" s="121" t="s">
        <v>59</v>
      </c>
      <c r="C77" s="122"/>
      <c r="D77" s="122"/>
      <c r="E77" s="122"/>
      <c r="F77" s="123"/>
      <c r="G77" s="13"/>
      <c r="H77" s="13"/>
      <c r="I77" s="38"/>
    </row>
    <row r="78" spans="1:9" ht="30.75" thickBot="1" x14ac:dyDescent="0.3">
      <c r="A78" s="39" t="s">
        <v>25</v>
      </c>
      <c r="B78" s="124">
        <v>62500</v>
      </c>
      <c r="C78" s="125"/>
      <c r="D78" s="125"/>
      <c r="E78" s="125"/>
      <c r="F78" s="126"/>
      <c r="G78" s="13"/>
      <c r="H78" s="13"/>
      <c r="I78" s="38"/>
    </row>
    <row r="79" spans="1:9" ht="90" x14ac:dyDescent="0.25">
      <c r="A79" s="40" t="s">
        <v>26</v>
      </c>
      <c r="B79" s="52" t="s">
        <v>27</v>
      </c>
      <c r="C79" s="52" t="s">
        <v>28</v>
      </c>
      <c r="D79" s="52" t="s">
        <v>29</v>
      </c>
      <c r="E79" s="95" t="s">
        <v>30</v>
      </c>
      <c r="F79" s="96" t="s">
        <v>31</v>
      </c>
      <c r="G79" s="52" t="s">
        <v>32</v>
      </c>
      <c r="H79" s="52" t="s">
        <v>27</v>
      </c>
      <c r="I79" s="53" t="s">
        <v>113</v>
      </c>
    </row>
    <row r="80" spans="1:9" ht="18" x14ac:dyDescent="0.25">
      <c r="A80" s="37" t="s">
        <v>33</v>
      </c>
      <c r="B80" s="41" t="s">
        <v>34</v>
      </c>
      <c r="C80" s="42">
        <v>0</v>
      </c>
      <c r="D80" s="42">
        <v>140000</v>
      </c>
      <c r="E80" s="43">
        <f t="shared" ref="E80:E85" si="6">C80-D80</f>
        <v>-140000</v>
      </c>
      <c r="F80" s="44"/>
      <c r="G80" s="45">
        <v>0.19</v>
      </c>
      <c r="H80" s="41" t="s">
        <v>114</v>
      </c>
      <c r="I80" s="46">
        <f>SUM(E80:F80)*G80/1000</f>
        <v>-26.6</v>
      </c>
    </row>
    <row r="81" spans="1:9" ht="18" x14ac:dyDescent="0.25">
      <c r="A81" s="37" t="s">
        <v>35</v>
      </c>
      <c r="B81" s="41" t="s">
        <v>36</v>
      </c>
      <c r="C81" s="44">
        <v>2000000</v>
      </c>
      <c r="D81" s="44">
        <v>0</v>
      </c>
      <c r="E81" s="47">
        <f t="shared" si="6"/>
        <v>2000000</v>
      </c>
      <c r="F81" s="44"/>
      <c r="G81" s="41">
        <f>(51.53+10)/1000</f>
        <v>6.1530000000000001E-2</v>
      </c>
      <c r="H81" s="41" t="s">
        <v>115</v>
      </c>
      <c r="I81" s="46">
        <f t="shared" ref="I81:I84" si="7">SUM(E81:F81)*G81/1000</f>
        <v>123.06</v>
      </c>
    </row>
    <row r="82" spans="1:9" ht="18" x14ac:dyDescent="0.25">
      <c r="A82" s="37" t="s">
        <v>37</v>
      </c>
      <c r="B82" s="41" t="s">
        <v>36</v>
      </c>
      <c r="C82" s="44"/>
      <c r="D82" s="44"/>
      <c r="E82" s="47">
        <f t="shared" si="6"/>
        <v>0</v>
      </c>
      <c r="F82" s="44"/>
      <c r="G82" s="41">
        <f>(60.6+20.2)/1000</f>
        <v>8.0799999999999997E-2</v>
      </c>
      <c r="H82" s="41" t="s">
        <v>115</v>
      </c>
      <c r="I82" s="46">
        <f t="shared" si="7"/>
        <v>0</v>
      </c>
    </row>
    <row r="83" spans="1:9" ht="18" x14ac:dyDescent="0.25">
      <c r="A83" s="37" t="s">
        <v>38</v>
      </c>
      <c r="B83" s="41" t="s">
        <v>39</v>
      </c>
      <c r="C83" s="44"/>
      <c r="D83" s="44"/>
      <c r="E83" s="47">
        <f t="shared" si="6"/>
        <v>0</v>
      </c>
      <c r="F83" s="44"/>
      <c r="G83" s="48">
        <f>38.6*(70.41+17.3)/1000</f>
        <v>3.3856059999999997</v>
      </c>
      <c r="H83" s="41" t="s">
        <v>116</v>
      </c>
      <c r="I83" s="46">
        <f t="shared" si="7"/>
        <v>0</v>
      </c>
    </row>
    <row r="84" spans="1:9" ht="18" x14ac:dyDescent="0.25">
      <c r="A84" s="37" t="s">
        <v>40</v>
      </c>
      <c r="B84" s="41" t="s">
        <v>39</v>
      </c>
      <c r="C84" s="44"/>
      <c r="D84" s="44"/>
      <c r="E84" s="47">
        <f t="shared" si="6"/>
        <v>0</v>
      </c>
      <c r="F84" s="44"/>
      <c r="G84" s="48">
        <f>34.2*(67.62+17.2)/1000</f>
        <v>2.9008440000000006</v>
      </c>
      <c r="H84" s="41" t="s">
        <v>116</v>
      </c>
      <c r="I84" s="46">
        <f t="shared" si="7"/>
        <v>0</v>
      </c>
    </row>
    <row r="85" spans="1:9" ht="16.5" x14ac:dyDescent="0.25">
      <c r="A85" s="37" t="s">
        <v>41</v>
      </c>
      <c r="B85" s="49"/>
      <c r="C85" s="44"/>
      <c r="D85" s="44"/>
      <c r="E85" s="47">
        <f t="shared" si="6"/>
        <v>0</v>
      </c>
      <c r="F85" s="44"/>
      <c r="G85" s="41" t="s">
        <v>42</v>
      </c>
      <c r="H85" s="41" t="s">
        <v>42</v>
      </c>
      <c r="I85" s="50"/>
    </row>
    <row r="86" spans="1:9" ht="15.75" thickBot="1" x14ac:dyDescent="0.3">
      <c r="A86" s="127" t="s">
        <v>43</v>
      </c>
      <c r="B86" s="128"/>
      <c r="C86" s="128"/>
      <c r="D86" s="128"/>
      <c r="E86" s="128"/>
      <c r="F86" s="128"/>
      <c r="G86" s="128"/>
      <c r="H86" s="128"/>
      <c r="I86" s="51">
        <f>SUM(I80:I85)</f>
        <v>96.460000000000008</v>
      </c>
    </row>
    <row r="87" spans="1:9" ht="15.75" thickBot="1" x14ac:dyDescent="0.3">
      <c r="A87" s="112" t="s">
        <v>44</v>
      </c>
      <c r="B87" s="113"/>
      <c r="C87" s="113"/>
      <c r="D87" s="113"/>
      <c r="E87" s="113"/>
      <c r="F87" s="114"/>
      <c r="G87" s="13"/>
      <c r="H87" s="13"/>
      <c r="I87" s="38"/>
    </row>
    <row r="88" spans="1:9" ht="45" x14ac:dyDescent="0.25">
      <c r="A88" s="40" t="s">
        <v>45</v>
      </c>
      <c r="B88" s="52" t="s">
        <v>27</v>
      </c>
      <c r="C88" s="97" t="s">
        <v>46</v>
      </c>
      <c r="D88" s="141" t="s">
        <v>47</v>
      </c>
      <c r="E88" s="141"/>
      <c r="F88" s="142"/>
      <c r="G88" s="13"/>
      <c r="H88" s="13"/>
      <c r="I88" s="38"/>
    </row>
    <row r="89" spans="1:9" ht="16.5" x14ac:dyDescent="0.25">
      <c r="A89" s="37" t="s">
        <v>48</v>
      </c>
      <c r="B89" s="41" t="s">
        <v>49</v>
      </c>
      <c r="C89" s="55"/>
      <c r="D89" s="143"/>
      <c r="E89" s="144"/>
      <c r="F89" s="145"/>
      <c r="G89" s="13"/>
      <c r="H89" s="13"/>
      <c r="I89" s="38"/>
    </row>
    <row r="90" spans="1:9" ht="17.25" thickBot="1" x14ac:dyDescent="0.3">
      <c r="A90" s="56" t="s">
        <v>50</v>
      </c>
      <c r="B90" s="57" t="s">
        <v>51</v>
      </c>
      <c r="C90" s="58"/>
      <c r="D90" s="146"/>
      <c r="E90" s="147"/>
      <c r="F90" s="148"/>
      <c r="G90" s="59"/>
      <c r="H90" s="59"/>
      <c r="I90" s="60"/>
    </row>
    <row r="91" spans="1:9" ht="15.75" thickBot="1" x14ac:dyDescent="0.3"/>
    <row r="92" spans="1:9" ht="21.75" thickBot="1" x14ac:dyDescent="0.3">
      <c r="A92" s="115" t="s">
        <v>54</v>
      </c>
      <c r="B92" s="116"/>
      <c r="C92" s="116"/>
      <c r="D92" s="116"/>
      <c r="E92" s="116"/>
      <c r="F92" s="116"/>
      <c r="G92" s="116"/>
      <c r="H92" s="116"/>
      <c r="I92" s="117"/>
    </row>
    <row r="93" spans="1:9" x14ac:dyDescent="0.25">
      <c r="A93" s="30" t="s">
        <v>21</v>
      </c>
      <c r="B93" s="118" t="s">
        <v>60</v>
      </c>
      <c r="C93" s="119"/>
      <c r="D93" s="119"/>
      <c r="E93" s="119"/>
      <c r="F93" s="120"/>
      <c r="G93" s="31"/>
      <c r="H93" s="31"/>
      <c r="I93" s="32"/>
    </row>
    <row r="94" spans="1:9" x14ac:dyDescent="0.25">
      <c r="A94" s="37" t="s">
        <v>23</v>
      </c>
      <c r="B94" s="121" t="s">
        <v>59</v>
      </c>
      <c r="C94" s="122"/>
      <c r="D94" s="122"/>
      <c r="E94" s="122"/>
      <c r="F94" s="123"/>
      <c r="G94" s="13"/>
      <c r="H94" s="13"/>
      <c r="I94" s="38"/>
    </row>
    <row r="95" spans="1:9" ht="30.75" thickBot="1" x14ac:dyDescent="0.3">
      <c r="A95" s="39" t="s">
        <v>25</v>
      </c>
      <c r="B95" s="124">
        <v>20000</v>
      </c>
      <c r="C95" s="125"/>
      <c r="D95" s="125"/>
      <c r="E95" s="125"/>
      <c r="F95" s="126"/>
      <c r="G95" s="13"/>
      <c r="H95" s="13"/>
      <c r="I95" s="38"/>
    </row>
    <row r="96" spans="1:9" ht="90" x14ac:dyDescent="0.25">
      <c r="A96" s="40" t="s">
        <v>26</v>
      </c>
      <c r="B96" s="52" t="s">
        <v>27</v>
      </c>
      <c r="C96" s="52" t="s">
        <v>28</v>
      </c>
      <c r="D96" s="52" t="s">
        <v>29</v>
      </c>
      <c r="E96" s="95" t="s">
        <v>30</v>
      </c>
      <c r="F96" s="96" t="s">
        <v>31</v>
      </c>
      <c r="G96" s="52" t="s">
        <v>32</v>
      </c>
      <c r="H96" s="52" t="s">
        <v>27</v>
      </c>
      <c r="I96" s="53" t="s">
        <v>113</v>
      </c>
    </row>
    <row r="97" spans="1:9" ht="18" x14ac:dyDescent="0.25">
      <c r="A97" s="37" t="s">
        <v>33</v>
      </c>
      <c r="B97" s="41" t="s">
        <v>34</v>
      </c>
      <c r="C97" s="42"/>
      <c r="D97" s="42"/>
      <c r="E97" s="43">
        <f t="shared" ref="E97:E102" si="8">C97-D97</f>
        <v>0</v>
      </c>
      <c r="F97" s="44"/>
      <c r="G97" s="45">
        <v>0.19</v>
      </c>
      <c r="H97" s="41" t="s">
        <v>114</v>
      </c>
      <c r="I97" s="46">
        <f>SUM(E97:F97)*G97/1000</f>
        <v>0</v>
      </c>
    </row>
    <row r="98" spans="1:9" ht="18" x14ac:dyDescent="0.25">
      <c r="A98" s="37" t="s">
        <v>35</v>
      </c>
      <c r="B98" s="41" t="s">
        <v>36</v>
      </c>
      <c r="C98" s="44"/>
      <c r="D98" s="44"/>
      <c r="E98" s="47">
        <f t="shared" si="8"/>
        <v>0</v>
      </c>
      <c r="F98" s="44"/>
      <c r="G98" s="41">
        <f>(51.53+10)/1000</f>
        <v>6.1530000000000001E-2</v>
      </c>
      <c r="H98" s="41" t="s">
        <v>115</v>
      </c>
      <c r="I98" s="46">
        <f t="shared" ref="I98:I101" si="9">SUM(E98:F98)*G98/1000</f>
        <v>0</v>
      </c>
    </row>
    <row r="99" spans="1:9" ht="18" x14ac:dyDescent="0.25">
      <c r="A99" s="37" t="s">
        <v>37</v>
      </c>
      <c r="B99" s="41" t="s">
        <v>36</v>
      </c>
      <c r="C99" s="44"/>
      <c r="D99" s="44"/>
      <c r="E99" s="47">
        <f t="shared" si="8"/>
        <v>0</v>
      </c>
      <c r="F99" s="44"/>
      <c r="G99" s="41">
        <f>(60.6+20.2)/1000</f>
        <v>8.0799999999999997E-2</v>
      </c>
      <c r="H99" s="41" t="s">
        <v>115</v>
      </c>
      <c r="I99" s="46">
        <f t="shared" si="9"/>
        <v>0</v>
      </c>
    </row>
    <row r="100" spans="1:9" ht="18" x14ac:dyDescent="0.25">
      <c r="A100" s="37" t="s">
        <v>38</v>
      </c>
      <c r="B100" s="41" t="s">
        <v>39</v>
      </c>
      <c r="C100" s="44"/>
      <c r="D100" s="44"/>
      <c r="E100" s="47">
        <f t="shared" si="8"/>
        <v>0</v>
      </c>
      <c r="F100" s="44"/>
      <c r="G100" s="48">
        <f>38.6*(70.41+17.3)/1000</f>
        <v>3.3856059999999997</v>
      </c>
      <c r="H100" s="41" t="s">
        <v>116</v>
      </c>
      <c r="I100" s="46">
        <f t="shared" si="9"/>
        <v>0</v>
      </c>
    </row>
    <row r="101" spans="1:9" ht="18" x14ac:dyDescent="0.25">
      <c r="A101" s="37" t="s">
        <v>40</v>
      </c>
      <c r="B101" s="41" t="s">
        <v>39</v>
      </c>
      <c r="C101" s="44"/>
      <c r="D101" s="44"/>
      <c r="E101" s="47">
        <f t="shared" si="8"/>
        <v>0</v>
      </c>
      <c r="F101" s="44"/>
      <c r="G101" s="48">
        <f>34.2*(67.62+17.2)/1000</f>
        <v>2.9008440000000006</v>
      </c>
      <c r="H101" s="41" t="s">
        <v>116</v>
      </c>
      <c r="I101" s="46">
        <f t="shared" si="9"/>
        <v>0</v>
      </c>
    </row>
    <row r="102" spans="1:9" ht="16.5" x14ac:dyDescent="0.25">
      <c r="A102" s="37" t="s">
        <v>41</v>
      </c>
      <c r="B102" s="49"/>
      <c r="C102" s="44"/>
      <c r="D102" s="44"/>
      <c r="E102" s="47">
        <f t="shared" si="8"/>
        <v>0</v>
      </c>
      <c r="F102" s="44"/>
      <c r="G102" s="41" t="s">
        <v>42</v>
      </c>
      <c r="H102" s="41" t="s">
        <v>42</v>
      </c>
      <c r="I102" s="50"/>
    </row>
    <row r="103" spans="1:9" ht="15.75" thickBot="1" x14ac:dyDescent="0.3">
      <c r="A103" s="127" t="s">
        <v>43</v>
      </c>
      <c r="B103" s="128"/>
      <c r="C103" s="128"/>
      <c r="D103" s="128"/>
      <c r="E103" s="128"/>
      <c r="F103" s="128"/>
      <c r="G103" s="128"/>
      <c r="H103" s="128"/>
      <c r="I103" s="51">
        <f>SUM(I97:I102)</f>
        <v>0</v>
      </c>
    </row>
    <row r="104" spans="1:9" ht="15.75" thickBot="1" x14ac:dyDescent="0.3">
      <c r="A104" s="112" t="s">
        <v>56</v>
      </c>
      <c r="B104" s="113"/>
      <c r="C104" s="113"/>
      <c r="D104" s="113"/>
      <c r="E104" s="113"/>
      <c r="F104" s="114"/>
      <c r="G104" s="13"/>
      <c r="H104" s="13"/>
      <c r="I104" s="38"/>
    </row>
    <row r="105" spans="1:9" ht="45" x14ac:dyDescent="0.25">
      <c r="A105" s="40" t="s">
        <v>45</v>
      </c>
      <c r="B105" s="52" t="s">
        <v>27</v>
      </c>
      <c r="C105" s="97" t="s">
        <v>46</v>
      </c>
      <c r="D105" s="141" t="s">
        <v>47</v>
      </c>
      <c r="E105" s="141"/>
      <c r="F105" s="142"/>
      <c r="G105" s="13"/>
      <c r="H105" s="13"/>
      <c r="I105" s="38"/>
    </row>
    <row r="106" spans="1:9" ht="16.5" x14ac:dyDescent="0.25">
      <c r="A106" s="37" t="s">
        <v>48</v>
      </c>
      <c r="B106" s="41" t="s">
        <v>49</v>
      </c>
      <c r="C106" s="44">
        <v>10</v>
      </c>
      <c r="D106" s="143" t="s">
        <v>61</v>
      </c>
      <c r="E106" s="144"/>
      <c r="F106" s="145"/>
      <c r="G106" s="13"/>
      <c r="H106" s="13"/>
      <c r="I106" s="38"/>
    </row>
    <row r="107" spans="1:9" ht="17.25" thickBot="1" x14ac:dyDescent="0.3">
      <c r="A107" s="56" t="s">
        <v>50</v>
      </c>
      <c r="B107" s="57" t="s">
        <v>51</v>
      </c>
      <c r="C107" s="98">
        <v>22</v>
      </c>
      <c r="D107" s="146"/>
      <c r="E107" s="147"/>
      <c r="F107" s="148"/>
      <c r="G107" s="59"/>
      <c r="H107" s="59"/>
      <c r="I107" s="60"/>
    </row>
  </sheetData>
  <mergeCells count="50">
    <mergeCell ref="D106:F107"/>
    <mergeCell ref="A86:H86"/>
    <mergeCell ref="A87:F87"/>
    <mergeCell ref="D88:F88"/>
    <mergeCell ref="D89:F90"/>
    <mergeCell ref="A92:I92"/>
    <mergeCell ref="B93:F93"/>
    <mergeCell ref="B94:F94"/>
    <mergeCell ref="B95:F95"/>
    <mergeCell ref="A103:H103"/>
    <mergeCell ref="A104:F104"/>
    <mergeCell ref="D105:F105"/>
    <mergeCell ref="B78:F78"/>
    <mergeCell ref="B55:F55"/>
    <mergeCell ref="B56:F56"/>
    <mergeCell ref="B57:F57"/>
    <mergeCell ref="A65:H65"/>
    <mergeCell ref="A66:F66"/>
    <mergeCell ref="D67:F67"/>
    <mergeCell ref="D68:F69"/>
    <mergeCell ref="A71:I71"/>
    <mergeCell ref="A75:I75"/>
    <mergeCell ref="B76:F76"/>
    <mergeCell ref="B77:F77"/>
    <mergeCell ref="A54:I54"/>
    <mergeCell ref="D29:F29"/>
    <mergeCell ref="D30:F31"/>
    <mergeCell ref="A33:I33"/>
    <mergeCell ref="A37:I37"/>
    <mergeCell ref="B38:F38"/>
    <mergeCell ref="B39:F39"/>
    <mergeCell ref="B40:F40"/>
    <mergeCell ref="A48:H48"/>
    <mergeCell ref="A49:F49"/>
    <mergeCell ref="D50:F50"/>
    <mergeCell ref="D51:F52"/>
    <mergeCell ref="A1:I1"/>
    <mergeCell ref="A2:I2"/>
    <mergeCell ref="A28:F28"/>
    <mergeCell ref="A16:I16"/>
    <mergeCell ref="B17:F17"/>
    <mergeCell ref="B18:F18"/>
    <mergeCell ref="B19:F19"/>
    <mergeCell ref="A27:H27"/>
    <mergeCell ref="A3:I5"/>
    <mergeCell ref="A7:I7"/>
    <mergeCell ref="A8:I8"/>
    <mergeCell ref="A9:I9"/>
    <mergeCell ref="A10:I10"/>
    <mergeCell ref="A12:I12"/>
  </mergeCells>
  <conditionalFormatting sqref="B26">
    <cfRule type="notContainsBlanks" dxfId="59" priority="20">
      <formula>LEN(TRIM(B26))&gt;0</formula>
    </cfRule>
  </conditionalFormatting>
  <conditionalFormatting sqref="B47">
    <cfRule type="notContainsBlanks" dxfId="58" priority="16">
      <formula>LEN(TRIM(B47))&gt;0</formula>
    </cfRule>
  </conditionalFormatting>
  <conditionalFormatting sqref="B64">
    <cfRule type="notContainsBlanks" dxfId="57" priority="12">
      <formula>LEN(TRIM(B64))&gt;0</formula>
    </cfRule>
  </conditionalFormatting>
  <conditionalFormatting sqref="B85">
    <cfRule type="notContainsBlanks" dxfId="56" priority="8">
      <formula>LEN(TRIM(B85))&gt;0</formula>
    </cfRule>
  </conditionalFormatting>
  <conditionalFormatting sqref="B102">
    <cfRule type="notContainsBlanks" dxfId="55" priority="4">
      <formula>LEN(TRIM(B102))&gt;0</formula>
    </cfRule>
  </conditionalFormatting>
  <conditionalFormatting sqref="B17:F19">
    <cfRule type="notContainsBlanks" dxfId="54" priority="17">
      <formula>LEN(TRIM(B17))&gt;0</formula>
    </cfRule>
  </conditionalFormatting>
  <conditionalFormatting sqref="B38:F40">
    <cfRule type="notContainsBlanks" dxfId="53" priority="13">
      <formula>LEN(TRIM(B38))&gt;0</formula>
    </cfRule>
  </conditionalFormatting>
  <conditionalFormatting sqref="B55:F57">
    <cfRule type="notContainsBlanks" dxfId="52" priority="9">
      <formula>LEN(TRIM(B55))&gt;0</formula>
    </cfRule>
  </conditionalFormatting>
  <conditionalFormatting sqref="B76:F78">
    <cfRule type="notContainsBlanks" dxfId="51" priority="5">
      <formula>LEN(TRIM(B76))&gt;0</formula>
    </cfRule>
  </conditionalFormatting>
  <conditionalFormatting sqref="B93:F95">
    <cfRule type="notContainsBlanks" dxfId="50" priority="1">
      <formula>LEN(TRIM(B93))&gt;0</formula>
    </cfRule>
  </conditionalFormatting>
  <conditionalFormatting sqref="C21:D26 F21:F26">
    <cfRule type="notContainsBlanks" dxfId="49" priority="18">
      <formula>LEN(TRIM(C21))&gt;0</formula>
    </cfRule>
  </conditionalFormatting>
  <conditionalFormatting sqref="C30:D30 C31">
    <cfRule type="notContainsBlanks" dxfId="48" priority="19">
      <formula>LEN(TRIM(C30))&gt;0</formula>
    </cfRule>
  </conditionalFormatting>
  <conditionalFormatting sqref="C42:D47 F42:F47">
    <cfRule type="notContainsBlanks" dxfId="47" priority="14">
      <formula>LEN(TRIM(C42))&gt;0</formula>
    </cfRule>
  </conditionalFormatting>
  <conditionalFormatting sqref="C51:D51 C52">
    <cfRule type="notContainsBlanks" dxfId="46" priority="15">
      <formula>LEN(TRIM(C51))&gt;0</formula>
    </cfRule>
  </conditionalFormatting>
  <conditionalFormatting sqref="C59:D64 F59:F64">
    <cfRule type="notContainsBlanks" dxfId="45" priority="10">
      <formula>LEN(TRIM(C59))&gt;0</formula>
    </cfRule>
  </conditionalFormatting>
  <conditionalFormatting sqref="C68:D68 C69">
    <cfRule type="notContainsBlanks" dxfId="44" priority="11">
      <formula>LEN(TRIM(C68))&gt;0</formula>
    </cfRule>
  </conditionalFormatting>
  <conditionalFormatting sqref="C80:D85 F80:F85">
    <cfRule type="notContainsBlanks" dxfId="43" priority="6">
      <formula>LEN(TRIM(C80))&gt;0</formula>
    </cfRule>
  </conditionalFormatting>
  <conditionalFormatting sqref="C89:D89 C90">
    <cfRule type="notContainsBlanks" dxfId="42" priority="7">
      <formula>LEN(TRIM(C89))&gt;0</formula>
    </cfRule>
  </conditionalFormatting>
  <conditionalFormatting sqref="C97:D102 F97:F102">
    <cfRule type="notContainsBlanks" dxfId="41" priority="2">
      <formula>LEN(TRIM(C97))&gt;0</formula>
    </cfRule>
  </conditionalFormatting>
  <conditionalFormatting sqref="C106:D106 C107">
    <cfRule type="notContainsBlanks" dxfId="40" priority="3">
      <formula>LEN(TRIM(C106))&gt;0</formula>
    </cfRule>
  </conditionalFormatting>
  <dataValidations count="1">
    <dataValidation allowBlank="1" showInputMessage="1" sqref="B19:F19 B40:F40 B57:F57 B78:F78 B95:F95" xr:uid="{50FC6119-C6AF-49F7-99BC-954C1E5B861B}"/>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5FD4C-74B8-48FE-8E4B-CE832C1E7314}">
  <sheetPr>
    <tabColor theme="7" tint="0.79998168889431442"/>
  </sheetPr>
  <dimension ref="A1:P580"/>
  <sheetViews>
    <sheetView showGridLines="0" tabSelected="1" zoomScale="90" zoomScaleNormal="90" workbookViewId="0">
      <selection activeCell="G22" sqref="G22"/>
    </sheetView>
  </sheetViews>
  <sheetFormatPr defaultColWidth="8.7109375" defaultRowHeight="15" x14ac:dyDescent="0.25"/>
  <cols>
    <col min="1" max="1" width="24.85546875" style="13" customWidth="1"/>
    <col min="2" max="2" width="11.42578125" style="13" customWidth="1"/>
    <col min="3" max="3" width="13.140625" style="13" customWidth="1"/>
    <col min="4" max="4" width="13.42578125" style="13" customWidth="1"/>
    <col min="5" max="5" width="14.42578125" style="13" customWidth="1"/>
    <col min="6" max="6" width="12.85546875" style="13" customWidth="1"/>
    <col min="7" max="7" width="12.140625" style="13" customWidth="1"/>
    <col min="8" max="8" width="13.42578125" style="13" customWidth="1"/>
    <col min="9" max="9" width="18.140625" style="13" customWidth="1"/>
    <col min="10" max="10" width="4.42578125" style="13" customWidth="1"/>
    <col min="11" max="11" width="7.7109375" style="13" customWidth="1"/>
    <col min="12" max="12" width="45.7109375" style="13" customWidth="1"/>
    <col min="13" max="15" width="16.7109375" style="13" customWidth="1"/>
    <col min="16" max="16" width="17.85546875" style="13" customWidth="1"/>
    <col min="17" max="16384" width="8.7109375" style="13"/>
  </cols>
  <sheetData>
    <row r="1" spans="1:16" ht="21" x14ac:dyDescent="0.25">
      <c r="A1" s="164" t="s">
        <v>62</v>
      </c>
      <c r="B1" s="164"/>
      <c r="C1" s="164"/>
      <c r="D1" s="164"/>
      <c r="E1" s="164"/>
      <c r="F1" s="164"/>
      <c r="G1" s="164"/>
      <c r="H1" s="164"/>
      <c r="I1" s="164"/>
      <c r="J1" s="12"/>
      <c r="L1" s="14" t="s">
        <v>63</v>
      </c>
      <c r="M1" s="15"/>
      <c r="N1" s="15"/>
      <c r="O1" s="15"/>
      <c r="P1" s="15"/>
    </row>
    <row r="2" spans="1:16" ht="47.25" customHeight="1" x14ac:dyDescent="0.25">
      <c r="J2" s="12"/>
      <c r="L2" s="165" t="s">
        <v>64</v>
      </c>
      <c r="M2" s="166"/>
      <c r="N2" s="166"/>
      <c r="O2" s="166"/>
      <c r="P2" s="166"/>
    </row>
    <row r="3" spans="1:16" ht="18.75" customHeight="1" thickBot="1" x14ac:dyDescent="0.3">
      <c r="A3" s="167" t="s">
        <v>65</v>
      </c>
      <c r="B3" s="167"/>
      <c r="C3" s="167"/>
      <c r="D3" s="167"/>
      <c r="E3" s="167"/>
      <c r="F3" s="167"/>
      <c r="G3" s="167"/>
      <c r="H3" s="167"/>
      <c r="I3" s="167"/>
      <c r="J3" s="12"/>
      <c r="L3" s="168" t="s">
        <v>66</v>
      </c>
      <c r="M3" s="169"/>
      <c r="N3" s="169"/>
      <c r="O3" s="169"/>
      <c r="P3" s="169"/>
    </row>
    <row r="4" spans="1:16" ht="51.95" customHeight="1" x14ac:dyDescent="0.25">
      <c r="A4" s="170" t="s">
        <v>67</v>
      </c>
      <c r="B4" s="171"/>
      <c r="C4" s="171"/>
      <c r="D4" s="171"/>
      <c r="E4" s="171"/>
      <c r="F4" s="171"/>
      <c r="G4" s="171"/>
      <c r="H4" s="171"/>
      <c r="I4" s="172"/>
      <c r="J4" s="12"/>
      <c r="L4" s="176" t="s">
        <v>112</v>
      </c>
      <c r="M4" s="177"/>
      <c r="N4" s="177"/>
      <c r="O4" s="177"/>
      <c r="P4" s="177"/>
    </row>
    <row r="5" spans="1:16" ht="142.5" customHeight="1" thickBot="1" x14ac:dyDescent="0.3">
      <c r="A5" s="173"/>
      <c r="B5" s="174"/>
      <c r="C5" s="174"/>
      <c r="D5" s="174"/>
      <c r="E5" s="174"/>
      <c r="F5" s="174"/>
      <c r="G5" s="174"/>
      <c r="H5" s="174"/>
      <c r="I5" s="175"/>
      <c r="J5" s="12"/>
      <c r="L5" s="176"/>
      <c r="M5" s="177"/>
      <c r="N5" s="177"/>
      <c r="O5" s="177"/>
      <c r="P5" s="177"/>
    </row>
    <row r="6" spans="1:16" ht="62.25" customHeight="1" x14ac:dyDescent="0.25">
      <c r="A6" s="17"/>
      <c r="B6" s="17"/>
      <c r="C6" s="17"/>
      <c r="D6" s="17"/>
      <c r="E6" s="17"/>
      <c r="F6" s="17"/>
      <c r="G6" s="17"/>
      <c r="H6" s="17"/>
      <c r="I6" s="17"/>
      <c r="J6" s="12"/>
      <c r="L6" s="165" t="s">
        <v>68</v>
      </c>
      <c r="M6" s="166"/>
      <c r="N6" s="166"/>
      <c r="O6" s="166"/>
      <c r="P6" s="166"/>
    </row>
    <row r="7" spans="1:16" ht="45.6" customHeight="1" thickBot="1" x14ac:dyDescent="0.3">
      <c r="A7" s="180"/>
      <c r="B7" s="180"/>
      <c r="C7" s="180"/>
      <c r="D7" s="180"/>
      <c r="E7" s="180"/>
      <c r="F7" s="180"/>
      <c r="G7" s="180"/>
      <c r="H7" s="180"/>
      <c r="I7" s="180"/>
      <c r="J7" s="12"/>
      <c r="L7" s="165" t="s">
        <v>69</v>
      </c>
      <c r="M7" s="166"/>
      <c r="N7" s="166"/>
      <c r="O7" s="166"/>
      <c r="P7" s="166"/>
    </row>
    <row r="8" spans="1:16" ht="39.950000000000003" customHeight="1" x14ac:dyDescent="0.25">
      <c r="A8" s="18" t="s">
        <v>18</v>
      </c>
      <c r="B8" s="19"/>
      <c r="D8" s="181" t="s">
        <v>70</v>
      </c>
      <c r="E8" s="181"/>
      <c r="F8" s="181"/>
      <c r="J8" s="12"/>
      <c r="L8" s="182" t="s">
        <v>71</v>
      </c>
      <c r="M8" s="183"/>
      <c r="N8" s="183"/>
      <c r="O8" s="183"/>
      <c r="P8" s="183"/>
    </row>
    <row r="9" spans="1:16" ht="39.950000000000003" customHeight="1" thickBot="1" x14ac:dyDescent="0.3">
      <c r="A9" s="20" t="s">
        <v>19</v>
      </c>
      <c r="B9" s="21"/>
      <c r="C9" s="22"/>
      <c r="D9" s="22"/>
      <c r="F9" s="184"/>
      <c r="G9" s="184"/>
      <c r="H9" s="184"/>
      <c r="I9" s="184"/>
      <c r="J9" s="12"/>
      <c r="L9" s="182" t="s">
        <v>72</v>
      </c>
      <c r="M9" s="183"/>
      <c r="N9" s="183"/>
      <c r="O9" s="183"/>
      <c r="P9" s="183"/>
    </row>
    <row r="10" spans="1:16" ht="39.950000000000003" customHeight="1" x14ac:dyDescent="0.25">
      <c r="A10" s="23"/>
      <c r="B10" s="185"/>
      <c r="C10" s="185"/>
      <c r="D10" s="185"/>
      <c r="J10" s="12"/>
      <c r="L10" s="178" t="s">
        <v>73</v>
      </c>
      <c r="M10" s="179"/>
      <c r="N10" s="179"/>
      <c r="O10" s="179"/>
      <c r="P10" s="179"/>
    </row>
    <row r="11" spans="1:16" ht="12" customHeight="1" x14ac:dyDescent="0.25">
      <c r="A11" s="24"/>
      <c r="B11" s="25"/>
      <c r="C11" s="25"/>
      <c r="D11" s="25"/>
      <c r="J11" s="12"/>
      <c r="L11" s="183"/>
      <c r="M11" s="183"/>
      <c r="N11" s="183"/>
      <c r="O11" s="183"/>
      <c r="P11" s="183"/>
    </row>
    <row r="12" spans="1:16" ht="12" customHeight="1" x14ac:dyDescent="0.25">
      <c r="A12" s="24"/>
      <c r="B12" s="25"/>
      <c r="C12" s="25"/>
      <c r="D12" s="25"/>
      <c r="E12" s="25"/>
      <c r="J12" s="12"/>
    </row>
    <row r="13" spans="1:16" ht="20.100000000000001" customHeight="1" thickBot="1" x14ac:dyDescent="0.3">
      <c r="E13" s="25"/>
      <c r="J13" s="12"/>
      <c r="K13" s="26" t="s">
        <v>74</v>
      </c>
      <c r="M13" s="27"/>
      <c r="N13" s="27"/>
      <c r="O13" s="27"/>
      <c r="P13" s="27"/>
    </row>
    <row r="14" spans="1:16" ht="45.6" customHeight="1" thickBot="1" x14ac:dyDescent="0.3">
      <c r="A14" s="115" t="s">
        <v>75</v>
      </c>
      <c r="B14" s="116"/>
      <c r="C14" s="116"/>
      <c r="D14" s="116"/>
      <c r="E14" s="116"/>
      <c r="F14" s="116"/>
      <c r="G14" s="116"/>
      <c r="H14" s="116"/>
      <c r="I14" s="117"/>
      <c r="J14" s="12"/>
      <c r="K14" s="28" t="s">
        <v>76</v>
      </c>
      <c r="L14" s="28" t="s">
        <v>77</v>
      </c>
      <c r="M14" s="29" t="s">
        <v>78</v>
      </c>
      <c r="N14" s="29" t="s">
        <v>79</v>
      </c>
      <c r="O14" s="28" t="s">
        <v>80</v>
      </c>
      <c r="P14" s="29" t="s">
        <v>81</v>
      </c>
    </row>
    <row r="15" spans="1:16" ht="21" x14ac:dyDescent="0.25">
      <c r="A15" s="30" t="s">
        <v>21</v>
      </c>
      <c r="B15" s="118"/>
      <c r="C15" s="119"/>
      <c r="D15" s="119"/>
      <c r="E15" s="119"/>
      <c r="F15" s="120"/>
      <c r="G15" s="31"/>
      <c r="H15" s="31"/>
      <c r="I15" s="32"/>
      <c r="J15" s="12"/>
      <c r="K15" s="33">
        <v>1</v>
      </c>
      <c r="L15" s="34">
        <f>B15</f>
        <v>0</v>
      </c>
      <c r="M15" s="35">
        <f>E19</f>
        <v>0</v>
      </c>
      <c r="N15" s="35">
        <f>F19</f>
        <v>0</v>
      </c>
      <c r="O15" s="36">
        <f t="shared" ref="O15:O24" si="0">N15/365/4</f>
        <v>0</v>
      </c>
      <c r="P15" s="76">
        <f>I19</f>
        <v>0</v>
      </c>
    </row>
    <row r="16" spans="1:16" ht="21" x14ac:dyDescent="0.25">
      <c r="A16" s="37" t="s">
        <v>23</v>
      </c>
      <c r="B16" s="121"/>
      <c r="C16" s="122"/>
      <c r="D16" s="122"/>
      <c r="E16" s="122"/>
      <c r="F16" s="123"/>
      <c r="I16" s="38"/>
      <c r="J16" s="12"/>
      <c r="K16" s="33">
        <v>2</v>
      </c>
      <c r="L16" s="34">
        <f>B32</f>
        <v>0</v>
      </c>
      <c r="M16" s="35">
        <f>E36</f>
        <v>0</v>
      </c>
      <c r="N16" s="35">
        <f>F36</f>
        <v>0</v>
      </c>
      <c r="O16" s="36">
        <f t="shared" si="0"/>
        <v>0</v>
      </c>
      <c r="P16" s="76">
        <f>I36</f>
        <v>0</v>
      </c>
    </row>
    <row r="17" spans="1:16" ht="30.75" thickBot="1" x14ac:dyDescent="0.3">
      <c r="A17" s="39" t="s">
        <v>25</v>
      </c>
      <c r="B17" s="124"/>
      <c r="C17" s="125"/>
      <c r="D17" s="125"/>
      <c r="E17" s="125"/>
      <c r="F17" s="126"/>
      <c r="I17" s="38"/>
      <c r="J17" s="12"/>
      <c r="K17" s="33">
        <v>3</v>
      </c>
      <c r="L17" s="34">
        <f>B49</f>
        <v>0</v>
      </c>
      <c r="M17" s="35">
        <f>E53</f>
        <v>0</v>
      </c>
      <c r="N17" s="35">
        <f>F53</f>
        <v>0</v>
      </c>
      <c r="O17" s="36">
        <f t="shared" si="0"/>
        <v>0</v>
      </c>
      <c r="P17" s="76">
        <f>I53</f>
        <v>0</v>
      </c>
    </row>
    <row r="18" spans="1:16" ht="65.099999999999994" customHeight="1" x14ac:dyDescent="0.25">
      <c r="A18" s="40" t="s">
        <v>26</v>
      </c>
      <c r="B18" s="52" t="s">
        <v>27</v>
      </c>
      <c r="C18" s="52" t="s">
        <v>28</v>
      </c>
      <c r="D18" s="52" t="s">
        <v>29</v>
      </c>
      <c r="E18" s="95" t="s">
        <v>30</v>
      </c>
      <c r="F18" s="96" t="s">
        <v>31</v>
      </c>
      <c r="G18" s="52" t="s">
        <v>32</v>
      </c>
      <c r="H18" s="52" t="s">
        <v>27</v>
      </c>
      <c r="I18" s="53" t="s">
        <v>113</v>
      </c>
      <c r="J18" s="12"/>
      <c r="K18" s="33">
        <v>4</v>
      </c>
      <c r="L18" s="34">
        <f>B66</f>
        <v>0</v>
      </c>
      <c r="M18" s="35">
        <f>E70</f>
        <v>0</v>
      </c>
      <c r="N18" s="35">
        <f>F70</f>
        <v>0</v>
      </c>
      <c r="O18" s="36">
        <f t="shared" si="0"/>
        <v>0</v>
      </c>
      <c r="P18" s="76">
        <f>I70</f>
        <v>0</v>
      </c>
    </row>
    <row r="19" spans="1:16" ht="20.100000000000001" customHeight="1" x14ac:dyDescent="0.25">
      <c r="A19" s="37" t="s">
        <v>33</v>
      </c>
      <c r="B19" s="41" t="s">
        <v>34</v>
      </c>
      <c r="C19" s="42"/>
      <c r="D19" s="42"/>
      <c r="E19" s="43">
        <f t="shared" ref="E19:E24" si="1">C19-D19</f>
        <v>0</v>
      </c>
      <c r="F19" s="44"/>
      <c r="G19" s="45">
        <v>0.19</v>
      </c>
      <c r="H19" s="41" t="s">
        <v>114</v>
      </c>
      <c r="I19" s="46">
        <f>SUM(E19:F19)*G19/1000</f>
        <v>0</v>
      </c>
      <c r="J19" s="12"/>
      <c r="K19" s="33">
        <v>5</v>
      </c>
      <c r="L19" s="34">
        <f>B83</f>
        <v>0</v>
      </c>
      <c r="M19" s="35">
        <f>E87</f>
        <v>0</v>
      </c>
      <c r="N19" s="35">
        <f>F87</f>
        <v>0</v>
      </c>
      <c r="O19" s="36">
        <f t="shared" si="0"/>
        <v>0</v>
      </c>
      <c r="P19" s="76">
        <f>I87</f>
        <v>0</v>
      </c>
    </row>
    <row r="20" spans="1:16" ht="20.100000000000001" customHeight="1" x14ac:dyDescent="0.25">
      <c r="A20" s="37" t="s">
        <v>35</v>
      </c>
      <c r="B20" s="41" t="s">
        <v>36</v>
      </c>
      <c r="C20" s="44"/>
      <c r="D20" s="44"/>
      <c r="E20" s="47">
        <f t="shared" si="1"/>
        <v>0</v>
      </c>
      <c r="F20" s="44"/>
      <c r="G20" s="41">
        <f>(51.53+10)/1000</f>
        <v>6.1530000000000001E-2</v>
      </c>
      <c r="H20" s="41" t="s">
        <v>115</v>
      </c>
      <c r="I20" s="46">
        <f t="shared" ref="I20:I23" si="2">SUM(E20:F20)*G20/1000</f>
        <v>0</v>
      </c>
      <c r="J20" s="12"/>
      <c r="K20" s="33">
        <v>6</v>
      </c>
      <c r="L20" s="34">
        <f>B100</f>
        <v>0</v>
      </c>
      <c r="M20" s="35">
        <f>E104</f>
        <v>0</v>
      </c>
      <c r="N20" s="35">
        <f>F104</f>
        <v>0</v>
      </c>
      <c r="O20" s="36">
        <f t="shared" si="0"/>
        <v>0</v>
      </c>
      <c r="P20" s="76">
        <f>I104</f>
        <v>0</v>
      </c>
    </row>
    <row r="21" spans="1:16" ht="20.100000000000001" customHeight="1" x14ac:dyDescent="0.25">
      <c r="A21" s="37" t="s">
        <v>37</v>
      </c>
      <c r="B21" s="41" t="s">
        <v>36</v>
      </c>
      <c r="C21" s="44"/>
      <c r="D21" s="44"/>
      <c r="E21" s="47">
        <f t="shared" si="1"/>
        <v>0</v>
      </c>
      <c r="F21" s="44"/>
      <c r="G21" s="41">
        <f>(60.6+20.2)/1000</f>
        <v>8.0799999999999997E-2</v>
      </c>
      <c r="H21" s="41" t="s">
        <v>115</v>
      </c>
      <c r="I21" s="46">
        <f t="shared" si="2"/>
        <v>0</v>
      </c>
      <c r="J21" s="12"/>
      <c r="K21" s="33">
        <v>7</v>
      </c>
      <c r="L21" s="34">
        <f>B117</f>
        <v>0</v>
      </c>
      <c r="M21" s="35">
        <f>E121</f>
        <v>0</v>
      </c>
      <c r="N21" s="35">
        <f>F121</f>
        <v>0</v>
      </c>
      <c r="O21" s="36">
        <f t="shared" si="0"/>
        <v>0</v>
      </c>
      <c r="P21" s="76">
        <f>I121</f>
        <v>0</v>
      </c>
    </row>
    <row r="22" spans="1:16" ht="20.100000000000001" customHeight="1" x14ac:dyDescent="0.25">
      <c r="A22" s="37" t="s">
        <v>38</v>
      </c>
      <c r="B22" s="41" t="s">
        <v>39</v>
      </c>
      <c r="C22" s="44"/>
      <c r="D22" s="44"/>
      <c r="E22" s="47">
        <f t="shared" si="1"/>
        <v>0</v>
      </c>
      <c r="F22" s="44"/>
      <c r="G22" s="48">
        <f>38.6*(70.41+17.3)/1000</f>
        <v>3.3856059999999997</v>
      </c>
      <c r="H22" s="41" t="s">
        <v>116</v>
      </c>
      <c r="I22" s="46">
        <f t="shared" si="2"/>
        <v>0</v>
      </c>
      <c r="J22" s="12"/>
      <c r="K22" s="33">
        <v>8</v>
      </c>
      <c r="L22" s="34">
        <f>B134</f>
        <v>0</v>
      </c>
      <c r="M22" s="35">
        <f>E138</f>
        <v>0</v>
      </c>
      <c r="N22" s="35">
        <f>F138</f>
        <v>0</v>
      </c>
      <c r="O22" s="36">
        <f t="shared" si="0"/>
        <v>0</v>
      </c>
      <c r="P22" s="76">
        <f>I138</f>
        <v>0</v>
      </c>
    </row>
    <row r="23" spans="1:16" ht="20.100000000000001" customHeight="1" x14ac:dyDescent="0.25">
      <c r="A23" s="37" t="s">
        <v>40</v>
      </c>
      <c r="B23" s="41" t="s">
        <v>39</v>
      </c>
      <c r="C23" s="44"/>
      <c r="D23" s="44"/>
      <c r="E23" s="47">
        <f t="shared" si="1"/>
        <v>0</v>
      </c>
      <c r="F23" s="44"/>
      <c r="G23" s="48">
        <f>34.2*(67.62+17.2)/1000</f>
        <v>2.9008440000000006</v>
      </c>
      <c r="H23" s="41" t="s">
        <v>116</v>
      </c>
      <c r="I23" s="46">
        <f t="shared" si="2"/>
        <v>0</v>
      </c>
      <c r="J23" s="12"/>
      <c r="K23" s="33">
        <v>9</v>
      </c>
      <c r="L23" s="34">
        <f>B151</f>
        <v>0</v>
      </c>
      <c r="M23" s="35">
        <f>E155</f>
        <v>0</v>
      </c>
      <c r="N23" s="35">
        <f>F155</f>
        <v>0</v>
      </c>
      <c r="O23" s="36">
        <f t="shared" si="0"/>
        <v>0</v>
      </c>
      <c r="P23" s="76">
        <f>I155</f>
        <v>0</v>
      </c>
    </row>
    <row r="24" spans="1:16" ht="20.100000000000001" customHeight="1" x14ac:dyDescent="0.25">
      <c r="A24" s="37" t="s">
        <v>41</v>
      </c>
      <c r="B24" s="49"/>
      <c r="C24" s="44"/>
      <c r="D24" s="44"/>
      <c r="E24" s="47">
        <f t="shared" si="1"/>
        <v>0</v>
      </c>
      <c r="F24" s="44"/>
      <c r="G24" s="41" t="s">
        <v>42</v>
      </c>
      <c r="H24" s="41" t="s">
        <v>42</v>
      </c>
      <c r="I24" s="50"/>
      <c r="J24" s="12"/>
      <c r="K24" s="33">
        <v>10</v>
      </c>
      <c r="L24" s="34">
        <f>B168</f>
        <v>0</v>
      </c>
      <c r="M24" s="35">
        <f>E172</f>
        <v>0</v>
      </c>
      <c r="N24" s="35">
        <f>F172</f>
        <v>0</v>
      </c>
      <c r="O24" s="36">
        <f t="shared" si="0"/>
        <v>0</v>
      </c>
      <c r="P24" s="76">
        <f>I172</f>
        <v>0</v>
      </c>
    </row>
    <row r="25" spans="1:16" ht="20.100000000000001" customHeight="1" thickBot="1" x14ac:dyDescent="0.3">
      <c r="A25" s="127" t="s">
        <v>43</v>
      </c>
      <c r="B25" s="128"/>
      <c r="C25" s="128"/>
      <c r="D25" s="128"/>
      <c r="E25" s="128"/>
      <c r="F25" s="128"/>
      <c r="G25" s="128"/>
      <c r="H25" s="128"/>
      <c r="I25" s="51">
        <f>SUM(I19:I24)</f>
        <v>0</v>
      </c>
      <c r="J25" s="12"/>
      <c r="K25" s="33"/>
      <c r="L25" s="78" t="s">
        <v>82</v>
      </c>
      <c r="M25" s="79">
        <f>SUM(M15:M24)</f>
        <v>0</v>
      </c>
      <c r="N25" s="79">
        <f>SUM(N15:N24)</f>
        <v>0</v>
      </c>
      <c r="O25" s="80">
        <f>SUM(O15:O24)</f>
        <v>0</v>
      </c>
      <c r="P25" s="82">
        <f>SUM(P15:P24)</f>
        <v>0</v>
      </c>
    </row>
    <row r="26" spans="1:16" ht="20.100000000000001" customHeight="1" thickBot="1" x14ac:dyDescent="0.3">
      <c r="A26" s="112" t="s">
        <v>83</v>
      </c>
      <c r="B26" s="113"/>
      <c r="C26" s="113"/>
      <c r="D26" s="113"/>
      <c r="E26" s="113"/>
      <c r="F26" s="114"/>
      <c r="I26" s="38"/>
      <c r="J26" s="12"/>
      <c r="K26" s="77"/>
      <c r="L26" s="186" t="s">
        <v>84</v>
      </c>
      <c r="M26" s="187"/>
      <c r="N26" s="187"/>
      <c r="O26" s="188"/>
      <c r="P26" s="81">
        <f>SUM(I25,I42,I59,I76,I93,I110,I127,I144,I161,I178)-P25</f>
        <v>0</v>
      </c>
    </row>
    <row r="27" spans="1:16" ht="30" customHeight="1" x14ac:dyDescent="0.25">
      <c r="A27" s="40" t="s">
        <v>45</v>
      </c>
      <c r="B27" s="52" t="s">
        <v>27</v>
      </c>
      <c r="C27" s="97" t="s">
        <v>46</v>
      </c>
      <c r="D27" s="141" t="s">
        <v>47</v>
      </c>
      <c r="E27" s="141"/>
      <c r="F27" s="142"/>
      <c r="I27" s="38"/>
      <c r="J27" s="12"/>
    </row>
    <row r="28" spans="1:16" ht="30" customHeight="1" x14ac:dyDescent="0.25">
      <c r="A28" s="37" t="s">
        <v>48</v>
      </c>
      <c r="B28" s="41" t="s">
        <v>49</v>
      </c>
      <c r="C28" s="55"/>
      <c r="D28" s="143"/>
      <c r="E28" s="144"/>
      <c r="F28" s="145"/>
      <c r="I28" s="38"/>
      <c r="J28" s="12"/>
      <c r="L28" s="92" t="s">
        <v>85</v>
      </c>
      <c r="M28" s="94">
        <f>P25+P26</f>
        <v>0</v>
      </c>
    </row>
    <row r="29" spans="1:16" ht="30" customHeight="1" thickBot="1" x14ac:dyDescent="0.3">
      <c r="A29" s="56" t="s">
        <v>50</v>
      </c>
      <c r="B29" s="57" t="s">
        <v>51</v>
      </c>
      <c r="C29" s="58"/>
      <c r="D29" s="146"/>
      <c r="E29" s="147"/>
      <c r="F29" s="148"/>
      <c r="G29" s="59"/>
      <c r="H29" s="59"/>
      <c r="I29" s="60"/>
      <c r="J29" s="12"/>
      <c r="L29" s="54" t="s">
        <v>86</v>
      </c>
      <c r="M29" s="91">
        <f>B9</f>
        <v>0</v>
      </c>
    </row>
    <row r="30" spans="1:16" ht="30" customHeight="1" thickBot="1" x14ac:dyDescent="0.3">
      <c r="J30" s="12"/>
      <c r="L30" s="84" t="s">
        <v>87</v>
      </c>
      <c r="M30" s="92" t="e">
        <f>M29/M28</f>
        <v>#DIV/0!</v>
      </c>
    </row>
    <row r="31" spans="1:16" ht="30" customHeight="1" thickBot="1" x14ac:dyDescent="0.3">
      <c r="A31" s="189" t="s">
        <v>88</v>
      </c>
      <c r="B31" s="190"/>
      <c r="C31" s="190"/>
      <c r="D31" s="190"/>
      <c r="E31" s="190"/>
      <c r="F31" s="190"/>
      <c r="G31" s="190"/>
      <c r="H31" s="190"/>
      <c r="I31" s="191"/>
      <c r="J31" s="12"/>
      <c r="K31" s="83"/>
      <c r="L31" s="93"/>
      <c r="M31" s="85"/>
      <c r="N31" s="85"/>
      <c r="O31" s="86"/>
      <c r="P31" s="87"/>
    </row>
    <row r="32" spans="1:16" ht="21" x14ac:dyDescent="0.25">
      <c r="A32" s="30" t="s">
        <v>21</v>
      </c>
      <c r="B32" s="118"/>
      <c r="C32" s="119"/>
      <c r="D32" s="119"/>
      <c r="E32" s="119"/>
      <c r="F32" s="120"/>
      <c r="G32" s="31"/>
      <c r="H32" s="31"/>
      <c r="I32" s="32"/>
      <c r="J32" s="12"/>
      <c r="K32" s="83"/>
      <c r="M32" s="88"/>
      <c r="N32" s="88"/>
      <c r="P32" s="89"/>
    </row>
    <row r="33" spans="1:16" ht="21" x14ac:dyDescent="0.25">
      <c r="A33" s="37" t="s">
        <v>23</v>
      </c>
      <c r="B33" s="121"/>
      <c r="C33" s="122"/>
      <c r="D33" s="122"/>
      <c r="E33" s="122"/>
      <c r="F33" s="123"/>
      <c r="I33" s="38"/>
      <c r="J33" s="12"/>
      <c r="K33" s="83"/>
      <c r="M33" s="88"/>
      <c r="N33" s="88"/>
      <c r="O33" s="90"/>
      <c r="P33" s="88"/>
    </row>
    <row r="34" spans="1:16" ht="30.75" thickBot="1" x14ac:dyDescent="0.3">
      <c r="A34" s="39" t="s">
        <v>25</v>
      </c>
      <c r="B34" s="124"/>
      <c r="C34" s="125"/>
      <c r="D34" s="125"/>
      <c r="E34" s="125"/>
      <c r="F34" s="126"/>
      <c r="I34" s="38"/>
      <c r="J34" s="12"/>
      <c r="L34" s="61"/>
      <c r="M34" s="61"/>
      <c r="N34" s="61"/>
      <c r="O34" s="61"/>
      <c r="P34" s="61"/>
    </row>
    <row r="35" spans="1:16" ht="75.599999999999994" customHeight="1" x14ac:dyDescent="0.25">
      <c r="A35" s="40" t="s">
        <v>26</v>
      </c>
      <c r="B35" s="52" t="s">
        <v>27</v>
      </c>
      <c r="C35" s="52" t="s">
        <v>28</v>
      </c>
      <c r="D35" s="52" t="s">
        <v>29</v>
      </c>
      <c r="E35" s="95" t="s">
        <v>30</v>
      </c>
      <c r="F35" s="96" t="s">
        <v>31</v>
      </c>
      <c r="G35" s="52" t="s">
        <v>32</v>
      </c>
      <c r="H35" s="52" t="s">
        <v>27</v>
      </c>
      <c r="I35" s="53" t="s">
        <v>113</v>
      </c>
      <c r="J35" s="12"/>
    </row>
    <row r="36" spans="1:16" ht="20.100000000000001" customHeight="1" x14ac:dyDescent="0.25">
      <c r="A36" s="37" t="s">
        <v>33</v>
      </c>
      <c r="B36" s="41" t="s">
        <v>34</v>
      </c>
      <c r="C36" s="62"/>
      <c r="D36" s="62"/>
      <c r="E36" s="47">
        <f t="shared" ref="E36:E41" si="3">C36-D36</f>
        <v>0</v>
      </c>
      <c r="F36" s="44"/>
      <c r="G36" s="45">
        <f>G$19</f>
        <v>0.19</v>
      </c>
      <c r="H36" s="41" t="s">
        <v>114</v>
      </c>
      <c r="I36" s="46">
        <f>SUM(E36:F36)*G36/1000</f>
        <v>0</v>
      </c>
      <c r="J36" s="12"/>
    </row>
    <row r="37" spans="1:16" ht="20.100000000000001" customHeight="1" x14ac:dyDescent="0.25">
      <c r="A37" s="37" t="s">
        <v>35</v>
      </c>
      <c r="B37" s="41" t="s">
        <v>36</v>
      </c>
      <c r="C37" s="44"/>
      <c r="D37" s="44"/>
      <c r="E37" s="47">
        <f t="shared" si="3"/>
        <v>0</v>
      </c>
      <c r="F37" s="44"/>
      <c r="G37" s="41">
        <f>(51.53+10)/1000</f>
        <v>6.1530000000000001E-2</v>
      </c>
      <c r="H37" s="41" t="s">
        <v>115</v>
      </c>
      <c r="I37" s="46">
        <f t="shared" ref="I37:I40" si="4">SUM(E37:F37)*G37/1000</f>
        <v>0</v>
      </c>
      <c r="J37" s="12"/>
    </row>
    <row r="38" spans="1:16" ht="20.100000000000001" customHeight="1" x14ac:dyDescent="0.25">
      <c r="A38" s="37" t="s">
        <v>37</v>
      </c>
      <c r="B38" s="41" t="s">
        <v>36</v>
      </c>
      <c r="C38" s="44"/>
      <c r="D38" s="44"/>
      <c r="E38" s="47">
        <f t="shared" si="3"/>
        <v>0</v>
      </c>
      <c r="F38" s="44"/>
      <c r="G38" s="41">
        <f>(60.6+20.2)/1000</f>
        <v>8.0799999999999997E-2</v>
      </c>
      <c r="H38" s="41" t="s">
        <v>115</v>
      </c>
      <c r="I38" s="46">
        <f t="shared" si="4"/>
        <v>0</v>
      </c>
      <c r="J38" s="12"/>
    </row>
    <row r="39" spans="1:16" ht="20.100000000000001" customHeight="1" x14ac:dyDescent="0.25">
      <c r="A39" s="37" t="s">
        <v>38</v>
      </c>
      <c r="B39" s="41" t="s">
        <v>39</v>
      </c>
      <c r="C39" s="44"/>
      <c r="D39" s="44"/>
      <c r="E39" s="47">
        <f t="shared" si="3"/>
        <v>0</v>
      </c>
      <c r="F39" s="44"/>
      <c r="G39" s="48">
        <f>38.6*(70.41+17.3)/1000</f>
        <v>3.3856059999999997</v>
      </c>
      <c r="H39" s="41" t="s">
        <v>116</v>
      </c>
      <c r="I39" s="46">
        <f t="shared" si="4"/>
        <v>0</v>
      </c>
      <c r="J39" s="12"/>
    </row>
    <row r="40" spans="1:16" ht="20.100000000000001" customHeight="1" x14ac:dyDescent="0.25">
      <c r="A40" s="37" t="s">
        <v>40</v>
      </c>
      <c r="B40" s="41" t="s">
        <v>39</v>
      </c>
      <c r="C40" s="44"/>
      <c r="D40" s="44"/>
      <c r="E40" s="47">
        <f t="shared" si="3"/>
        <v>0</v>
      </c>
      <c r="F40" s="44"/>
      <c r="G40" s="48">
        <f>34.2*(67.62+17.2)/1000</f>
        <v>2.9008440000000006</v>
      </c>
      <c r="H40" s="41" t="s">
        <v>116</v>
      </c>
      <c r="I40" s="46">
        <f t="shared" si="4"/>
        <v>0</v>
      </c>
      <c r="J40" s="12"/>
    </row>
    <row r="41" spans="1:16" ht="20.100000000000001" customHeight="1" x14ac:dyDescent="0.25">
      <c r="A41" s="37" t="s">
        <v>41</v>
      </c>
      <c r="B41" s="49"/>
      <c r="C41" s="44"/>
      <c r="D41" s="44"/>
      <c r="E41" s="47">
        <f t="shared" si="3"/>
        <v>0</v>
      </c>
      <c r="F41" s="44"/>
      <c r="G41" s="41" t="s">
        <v>42</v>
      </c>
      <c r="H41" s="41" t="s">
        <v>42</v>
      </c>
      <c r="I41" s="50"/>
      <c r="J41" s="12"/>
    </row>
    <row r="42" spans="1:16" s="16" customFormat="1" ht="20.100000000000001" customHeight="1" thickBot="1" x14ac:dyDescent="0.3">
      <c r="A42" s="127" t="s">
        <v>43</v>
      </c>
      <c r="B42" s="128"/>
      <c r="C42" s="128"/>
      <c r="D42" s="128"/>
      <c r="E42" s="128"/>
      <c r="F42" s="128"/>
      <c r="G42" s="128"/>
      <c r="H42" s="128"/>
      <c r="I42" s="51">
        <f>SUM(I36:I41)</f>
        <v>0</v>
      </c>
      <c r="J42" s="12"/>
      <c r="K42" s="13"/>
      <c r="L42" s="13"/>
      <c r="M42" s="13"/>
      <c r="N42" s="13"/>
      <c r="O42" s="13"/>
      <c r="P42" s="13"/>
    </row>
    <row r="43" spans="1:16" s="16" customFormat="1" ht="20.100000000000001" customHeight="1" thickBot="1" x14ac:dyDescent="0.3">
      <c r="A43" s="112" t="s">
        <v>89</v>
      </c>
      <c r="B43" s="113"/>
      <c r="C43" s="113"/>
      <c r="D43" s="113"/>
      <c r="E43" s="113"/>
      <c r="F43" s="114"/>
      <c r="G43" s="13"/>
      <c r="H43" s="13"/>
      <c r="I43" s="38"/>
      <c r="J43" s="12"/>
      <c r="K43" s="13"/>
    </row>
    <row r="44" spans="1:16" s="16" customFormat="1" ht="30" customHeight="1" x14ac:dyDescent="0.25">
      <c r="A44" s="40" t="s">
        <v>45</v>
      </c>
      <c r="B44" s="52" t="s">
        <v>27</v>
      </c>
      <c r="C44" s="97" t="s">
        <v>46</v>
      </c>
      <c r="D44" s="141" t="s">
        <v>47</v>
      </c>
      <c r="E44" s="141"/>
      <c r="F44" s="142"/>
      <c r="G44" s="13"/>
      <c r="H44" s="13"/>
      <c r="I44" s="38"/>
      <c r="J44" s="12"/>
      <c r="K44" s="13"/>
    </row>
    <row r="45" spans="1:16" s="16" customFormat="1" ht="30" customHeight="1" x14ac:dyDescent="0.25">
      <c r="A45" s="37" t="s">
        <v>48</v>
      </c>
      <c r="B45" s="41" t="s">
        <v>49</v>
      </c>
      <c r="C45" s="55"/>
      <c r="D45" s="143"/>
      <c r="E45" s="144"/>
      <c r="F45" s="145"/>
      <c r="G45" s="13"/>
      <c r="H45" s="13"/>
      <c r="I45" s="38"/>
      <c r="J45" s="12"/>
    </row>
    <row r="46" spans="1:16" s="16" customFormat="1" ht="30" customHeight="1" thickBot="1" x14ac:dyDescent="0.3">
      <c r="A46" s="56" t="s">
        <v>50</v>
      </c>
      <c r="B46" s="57" t="s">
        <v>51</v>
      </c>
      <c r="C46" s="58"/>
      <c r="D46" s="146"/>
      <c r="E46" s="147"/>
      <c r="F46" s="148"/>
      <c r="G46" s="59"/>
      <c r="H46" s="59"/>
      <c r="I46" s="60"/>
      <c r="J46" s="12"/>
      <c r="K46" s="13"/>
    </row>
    <row r="47" spans="1:16" ht="30" customHeight="1" thickBot="1" x14ac:dyDescent="0.3">
      <c r="A47" s="27"/>
      <c r="B47" s="27"/>
      <c r="C47" s="27"/>
      <c r="I47" s="17"/>
      <c r="J47" s="12"/>
      <c r="K47" s="16"/>
      <c r="L47" s="16"/>
      <c r="M47" s="16"/>
      <c r="N47" s="16"/>
      <c r="O47" s="16"/>
      <c r="P47" s="16"/>
    </row>
    <row r="48" spans="1:16" ht="21.75" thickBot="1" x14ac:dyDescent="0.3">
      <c r="A48" s="192" t="s">
        <v>90</v>
      </c>
      <c r="B48" s="193"/>
      <c r="C48" s="193"/>
      <c r="D48" s="193"/>
      <c r="E48" s="193"/>
      <c r="F48" s="193"/>
      <c r="G48" s="193"/>
      <c r="H48" s="193"/>
      <c r="I48" s="194"/>
      <c r="J48" s="12"/>
    </row>
    <row r="49" spans="1:16" ht="21" x14ac:dyDescent="0.25">
      <c r="A49" s="30" t="s">
        <v>21</v>
      </c>
      <c r="B49" s="118"/>
      <c r="C49" s="119"/>
      <c r="D49" s="119"/>
      <c r="E49" s="119"/>
      <c r="F49" s="120"/>
      <c r="G49" s="31"/>
      <c r="H49" s="31"/>
      <c r="I49" s="32"/>
      <c r="J49" s="12"/>
    </row>
    <row r="50" spans="1:16" ht="21" x14ac:dyDescent="0.25">
      <c r="A50" s="37" t="s">
        <v>23</v>
      </c>
      <c r="B50" s="121"/>
      <c r="C50" s="122"/>
      <c r="D50" s="122"/>
      <c r="E50" s="122"/>
      <c r="F50" s="123"/>
      <c r="I50" s="38"/>
      <c r="J50" s="12"/>
      <c r="L50" s="63"/>
      <c r="M50" s="63"/>
      <c r="N50" s="63"/>
      <c r="O50" s="63"/>
      <c r="P50" s="63"/>
    </row>
    <row r="51" spans="1:16" ht="30.75" thickBot="1" x14ac:dyDescent="0.3">
      <c r="A51" s="39" t="s">
        <v>25</v>
      </c>
      <c r="B51" s="124"/>
      <c r="C51" s="125"/>
      <c r="D51" s="125"/>
      <c r="E51" s="125"/>
      <c r="F51" s="126"/>
      <c r="I51" s="38"/>
      <c r="J51" s="12"/>
    </row>
    <row r="52" spans="1:16" ht="66.95" customHeight="1" x14ac:dyDescent="0.25">
      <c r="A52" s="40" t="s">
        <v>26</v>
      </c>
      <c r="B52" s="52" t="s">
        <v>27</v>
      </c>
      <c r="C52" s="52" t="s">
        <v>28</v>
      </c>
      <c r="D52" s="52" t="s">
        <v>29</v>
      </c>
      <c r="E52" s="95" t="s">
        <v>30</v>
      </c>
      <c r="F52" s="96" t="s">
        <v>31</v>
      </c>
      <c r="G52" s="52" t="s">
        <v>32</v>
      </c>
      <c r="H52" s="52" t="s">
        <v>27</v>
      </c>
      <c r="I52" s="53" t="s">
        <v>113</v>
      </c>
      <c r="J52" s="12"/>
      <c r="L52" s="27"/>
      <c r="M52" s="27"/>
      <c r="N52" s="27"/>
      <c r="O52" s="27"/>
      <c r="P52" s="27"/>
    </row>
    <row r="53" spans="1:16" ht="20.100000000000001" customHeight="1" x14ac:dyDescent="0.25">
      <c r="A53" s="37" t="s">
        <v>33</v>
      </c>
      <c r="B53" s="41" t="s">
        <v>34</v>
      </c>
      <c r="C53" s="62"/>
      <c r="D53" s="62"/>
      <c r="E53" s="47">
        <f t="shared" ref="E53:E58" si="5">C53-D53</f>
        <v>0</v>
      </c>
      <c r="F53" s="44"/>
      <c r="G53" s="45">
        <f>G$19</f>
        <v>0.19</v>
      </c>
      <c r="H53" s="41" t="s">
        <v>114</v>
      </c>
      <c r="I53" s="46">
        <f>SUM(E53:F53)*G53/1000</f>
        <v>0</v>
      </c>
      <c r="J53" s="12"/>
      <c r="L53" s="27"/>
      <c r="N53" s="64"/>
    </row>
    <row r="54" spans="1:16" ht="20.100000000000001" customHeight="1" x14ac:dyDescent="0.25">
      <c r="A54" s="37" t="s">
        <v>35</v>
      </c>
      <c r="B54" s="41" t="s">
        <v>36</v>
      </c>
      <c r="C54" s="44"/>
      <c r="D54" s="44"/>
      <c r="E54" s="47">
        <f t="shared" si="5"/>
        <v>0</v>
      </c>
      <c r="F54" s="44"/>
      <c r="G54" s="41">
        <f>(51.53+10)/1000</f>
        <v>6.1530000000000001E-2</v>
      </c>
      <c r="H54" s="41" t="s">
        <v>115</v>
      </c>
      <c r="I54" s="46">
        <f t="shared" ref="I54:I57" si="6">SUM(E54:F54)*G54/1000</f>
        <v>0</v>
      </c>
      <c r="J54" s="12"/>
      <c r="L54" s="27"/>
      <c r="N54" s="64"/>
    </row>
    <row r="55" spans="1:16" ht="20.100000000000001" customHeight="1" x14ac:dyDescent="0.25">
      <c r="A55" s="37" t="s">
        <v>37</v>
      </c>
      <c r="B55" s="41" t="s">
        <v>36</v>
      </c>
      <c r="C55" s="44"/>
      <c r="D55" s="44"/>
      <c r="E55" s="47">
        <f t="shared" si="5"/>
        <v>0</v>
      </c>
      <c r="F55" s="44"/>
      <c r="G55" s="41">
        <f>(60.6+20.2)/1000</f>
        <v>8.0799999999999997E-2</v>
      </c>
      <c r="H55" s="41" t="s">
        <v>115</v>
      </c>
      <c r="I55" s="46">
        <f t="shared" si="6"/>
        <v>0</v>
      </c>
      <c r="J55" s="12"/>
      <c r="L55" s="27"/>
      <c r="N55" s="64"/>
    </row>
    <row r="56" spans="1:16" ht="20.100000000000001" customHeight="1" x14ac:dyDescent="0.25">
      <c r="A56" s="37" t="s">
        <v>38</v>
      </c>
      <c r="B56" s="41" t="s">
        <v>39</v>
      </c>
      <c r="C56" s="44"/>
      <c r="D56" s="44"/>
      <c r="E56" s="47">
        <f t="shared" si="5"/>
        <v>0</v>
      </c>
      <c r="F56" s="44"/>
      <c r="G56" s="48">
        <f>38.6*(70.41+17.3)/1000</f>
        <v>3.3856059999999997</v>
      </c>
      <c r="H56" s="41" t="s">
        <v>116</v>
      </c>
      <c r="I56" s="46">
        <f t="shared" si="6"/>
        <v>0</v>
      </c>
      <c r="J56" s="12"/>
      <c r="L56" s="27"/>
      <c r="N56" s="64"/>
    </row>
    <row r="57" spans="1:16" ht="20.100000000000001" customHeight="1" x14ac:dyDescent="0.25">
      <c r="A57" s="37" t="s">
        <v>40</v>
      </c>
      <c r="B57" s="41" t="s">
        <v>39</v>
      </c>
      <c r="C57" s="44"/>
      <c r="D57" s="44"/>
      <c r="E57" s="47">
        <f t="shared" si="5"/>
        <v>0</v>
      </c>
      <c r="F57" s="44"/>
      <c r="G57" s="48">
        <f>34.2*(67.62+17.2)/1000</f>
        <v>2.9008440000000006</v>
      </c>
      <c r="H57" s="41" t="s">
        <v>116</v>
      </c>
      <c r="I57" s="46">
        <f t="shared" si="6"/>
        <v>0</v>
      </c>
      <c r="J57" s="12"/>
      <c r="L57" s="27"/>
      <c r="N57" s="64"/>
    </row>
    <row r="58" spans="1:16" ht="20.100000000000001" customHeight="1" x14ac:dyDescent="0.25">
      <c r="A58" s="37" t="s">
        <v>41</v>
      </c>
      <c r="B58" s="49"/>
      <c r="C58" s="44"/>
      <c r="D58" s="44"/>
      <c r="E58" s="47">
        <f t="shared" si="5"/>
        <v>0</v>
      </c>
      <c r="F58" s="44"/>
      <c r="G58" s="41" t="s">
        <v>42</v>
      </c>
      <c r="H58" s="41" t="s">
        <v>42</v>
      </c>
      <c r="I58" s="50"/>
      <c r="J58" s="12"/>
      <c r="L58" s="27"/>
      <c r="N58" s="64"/>
    </row>
    <row r="59" spans="1:16" ht="20.100000000000001" customHeight="1" thickBot="1" x14ac:dyDescent="0.3">
      <c r="A59" s="127" t="s">
        <v>43</v>
      </c>
      <c r="B59" s="128"/>
      <c r="C59" s="128"/>
      <c r="D59" s="128"/>
      <c r="E59" s="128"/>
      <c r="F59" s="128"/>
      <c r="G59" s="128"/>
      <c r="H59" s="128"/>
      <c r="I59" s="51">
        <f>SUM(I53:I58)</f>
        <v>0</v>
      </c>
      <c r="J59" s="12"/>
      <c r="L59" s="27"/>
      <c r="N59" s="64"/>
    </row>
    <row r="60" spans="1:16" ht="20.100000000000001" customHeight="1" thickBot="1" x14ac:dyDescent="0.3">
      <c r="A60" s="112" t="s">
        <v>91</v>
      </c>
      <c r="B60" s="113"/>
      <c r="C60" s="113"/>
      <c r="D60" s="113"/>
      <c r="E60" s="113"/>
      <c r="F60" s="114"/>
      <c r="I60" s="38"/>
      <c r="J60" s="12"/>
      <c r="L60" s="27"/>
      <c r="N60" s="64"/>
    </row>
    <row r="61" spans="1:16" ht="30" customHeight="1" x14ac:dyDescent="0.25">
      <c r="A61" s="40" t="s">
        <v>45</v>
      </c>
      <c r="B61" s="52" t="s">
        <v>27</v>
      </c>
      <c r="C61" s="97" t="s">
        <v>46</v>
      </c>
      <c r="D61" s="141" t="s">
        <v>47</v>
      </c>
      <c r="E61" s="141"/>
      <c r="F61" s="142"/>
      <c r="I61" s="38"/>
      <c r="J61" s="12"/>
    </row>
    <row r="62" spans="1:16" ht="30" customHeight="1" x14ac:dyDescent="0.25">
      <c r="A62" s="37" t="s">
        <v>48</v>
      </c>
      <c r="B62" s="41" t="s">
        <v>49</v>
      </c>
      <c r="C62" s="55"/>
      <c r="D62" s="143"/>
      <c r="E62" s="144"/>
      <c r="F62" s="145"/>
      <c r="I62" s="38"/>
      <c r="J62" s="12"/>
    </row>
    <row r="63" spans="1:16" ht="30" customHeight="1" thickBot="1" x14ac:dyDescent="0.3">
      <c r="A63" s="56" t="s">
        <v>50</v>
      </c>
      <c r="B63" s="57" t="s">
        <v>51</v>
      </c>
      <c r="C63" s="58"/>
      <c r="D63" s="146"/>
      <c r="E63" s="147"/>
      <c r="F63" s="148"/>
      <c r="G63" s="59"/>
      <c r="H63" s="59"/>
      <c r="I63" s="60"/>
      <c r="J63" s="12"/>
    </row>
    <row r="64" spans="1:16" ht="30" customHeight="1" thickBot="1" x14ac:dyDescent="0.3">
      <c r="A64" s="27"/>
      <c r="B64" s="27"/>
      <c r="C64" s="27"/>
      <c r="I64" s="17"/>
      <c r="J64" s="12"/>
    </row>
    <row r="65" spans="1:10" ht="21.75" thickBot="1" x14ac:dyDescent="0.3">
      <c r="A65" s="195" t="s">
        <v>92</v>
      </c>
      <c r="B65" s="196"/>
      <c r="C65" s="196"/>
      <c r="D65" s="196"/>
      <c r="E65" s="196"/>
      <c r="F65" s="196"/>
      <c r="G65" s="196"/>
      <c r="H65" s="196"/>
      <c r="I65" s="197"/>
      <c r="J65" s="12"/>
    </row>
    <row r="66" spans="1:10" ht="21" x14ac:dyDescent="0.25">
      <c r="A66" s="30" t="s">
        <v>21</v>
      </c>
      <c r="B66" s="118"/>
      <c r="C66" s="119"/>
      <c r="D66" s="119"/>
      <c r="E66" s="119"/>
      <c r="F66" s="120"/>
      <c r="G66" s="31"/>
      <c r="H66" s="31"/>
      <c r="I66" s="32"/>
      <c r="J66" s="12"/>
    </row>
    <row r="67" spans="1:10" ht="21" x14ac:dyDescent="0.25">
      <c r="A67" s="37" t="s">
        <v>23</v>
      </c>
      <c r="B67" s="121"/>
      <c r="C67" s="122"/>
      <c r="D67" s="122"/>
      <c r="E67" s="122"/>
      <c r="F67" s="123"/>
      <c r="I67" s="38"/>
      <c r="J67" s="12"/>
    </row>
    <row r="68" spans="1:10" ht="30.75" thickBot="1" x14ac:dyDescent="0.3">
      <c r="A68" s="39" t="s">
        <v>25</v>
      </c>
      <c r="B68" s="124"/>
      <c r="C68" s="125"/>
      <c r="D68" s="125"/>
      <c r="E68" s="125"/>
      <c r="F68" s="126"/>
      <c r="I68" s="38"/>
      <c r="J68" s="12"/>
    </row>
    <row r="69" spans="1:10" ht="61.5" x14ac:dyDescent="0.25">
      <c r="A69" s="40" t="s">
        <v>26</v>
      </c>
      <c r="B69" s="52" t="s">
        <v>27</v>
      </c>
      <c r="C69" s="52" t="s">
        <v>28</v>
      </c>
      <c r="D69" s="52" t="s">
        <v>29</v>
      </c>
      <c r="E69" s="95" t="s">
        <v>30</v>
      </c>
      <c r="F69" s="96" t="s">
        <v>31</v>
      </c>
      <c r="G69" s="52" t="s">
        <v>32</v>
      </c>
      <c r="H69" s="52" t="s">
        <v>27</v>
      </c>
      <c r="I69" s="53" t="s">
        <v>113</v>
      </c>
      <c r="J69" s="12"/>
    </row>
    <row r="70" spans="1:10" ht="20.100000000000001" customHeight="1" x14ac:dyDescent="0.25">
      <c r="A70" s="37" t="s">
        <v>33</v>
      </c>
      <c r="B70" s="41" t="s">
        <v>34</v>
      </c>
      <c r="C70" s="62"/>
      <c r="D70" s="62"/>
      <c r="E70" s="43">
        <f t="shared" ref="E70:E75" si="7">C70-D70</f>
        <v>0</v>
      </c>
      <c r="F70" s="44"/>
      <c r="G70" s="45">
        <f>G$19</f>
        <v>0.19</v>
      </c>
      <c r="H70" s="41" t="s">
        <v>114</v>
      </c>
      <c r="I70" s="46">
        <f>SUM(E70:F70)*G70/1000</f>
        <v>0</v>
      </c>
      <c r="J70" s="12"/>
    </row>
    <row r="71" spans="1:10" ht="20.100000000000001" customHeight="1" x14ac:dyDescent="0.25">
      <c r="A71" s="37" t="s">
        <v>35</v>
      </c>
      <c r="B71" s="41" t="s">
        <v>36</v>
      </c>
      <c r="C71" s="44"/>
      <c r="D71" s="44"/>
      <c r="E71" s="47">
        <f t="shared" si="7"/>
        <v>0</v>
      </c>
      <c r="F71" s="44"/>
      <c r="G71" s="41">
        <f>(51.53+10)/1000</f>
        <v>6.1530000000000001E-2</v>
      </c>
      <c r="H71" s="41" t="s">
        <v>115</v>
      </c>
      <c r="I71" s="46">
        <f t="shared" ref="I71:I74" si="8">SUM(E71:F71)*G71/1000</f>
        <v>0</v>
      </c>
      <c r="J71" s="12"/>
    </row>
    <row r="72" spans="1:10" ht="20.100000000000001" customHeight="1" x14ac:dyDescent="0.25">
      <c r="A72" s="37" t="s">
        <v>37</v>
      </c>
      <c r="B72" s="41" t="s">
        <v>36</v>
      </c>
      <c r="C72" s="44"/>
      <c r="D72" s="44"/>
      <c r="E72" s="47">
        <f t="shared" si="7"/>
        <v>0</v>
      </c>
      <c r="F72" s="44"/>
      <c r="G72" s="41">
        <f>(60.6+20.2)/1000</f>
        <v>8.0799999999999997E-2</v>
      </c>
      <c r="H72" s="41" t="s">
        <v>115</v>
      </c>
      <c r="I72" s="46">
        <f t="shared" si="8"/>
        <v>0</v>
      </c>
      <c r="J72" s="12"/>
    </row>
    <row r="73" spans="1:10" ht="20.100000000000001" customHeight="1" x14ac:dyDescent="0.25">
      <c r="A73" s="37" t="s">
        <v>38</v>
      </c>
      <c r="B73" s="41" t="s">
        <v>39</v>
      </c>
      <c r="C73" s="44"/>
      <c r="D73" s="44"/>
      <c r="E73" s="47">
        <f t="shared" si="7"/>
        <v>0</v>
      </c>
      <c r="F73" s="44"/>
      <c r="G73" s="48">
        <f>38.6*(70.41+17.3)/1000</f>
        <v>3.3856059999999997</v>
      </c>
      <c r="H73" s="41" t="s">
        <v>116</v>
      </c>
      <c r="I73" s="46">
        <f t="shared" si="8"/>
        <v>0</v>
      </c>
      <c r="J73" s="12"/>
    </row>
    <row r="74" spans="1:10" ht="20.100000000000001" customHeight="1" x14ac:dyDescent="0.25">
      <c r="A74" s="37" t="s">
        <v>40</v>
      </c>
      <c r="B74" s="41" t="s">
        <v>39</v>
      </c>
      <c r="C74" s="44"/>
      <c r="D74" s="44"/>
      <c r="E74" s="47">
        <f t="shared" si="7"/>
        <v>0</v>
      </c>
      <c r="F74" s="44"/>
      <c r="G74" s="48">
        <f>34.2*(67.62+17.2)/1000</f>
        <v>2.9008440000000006</v>
      </c>
      <c r="H74" s="41" t="s">
        <v>116</v>
      </c>
      <c r="I74" s="46">
        <f t="shared" si="8"/>
        <v>0</v>
      </c>
      <c r="J74" s="12"/>
    </row>
    <row r="75" spans="1:10" ht="20.100000000000001" customHeight="1" x14ac:dyDescent="0.25">
      <c r="A75" s="37" t="s">
        <v>41</v>
      </c>
      <c r="B75" s="49"/>
      <c r="C75" s="44"/>
      <c r="D75" s="44"/>
      <c r="E75" s="47">
        <f t="shared" si="7"/>
        <v>0</v>
      </c>
      <c r="F75" s="44"/>
      <c r="G75" s="41" t="s">
        <v>42</v>
      </c>
      <c r="H75" s="41" t="s">
        <v>42</v>
      </c>
      <c r="I75" s="50"/>
      <c r="J75" s="12"/>
    </row>
    <row r="76" spans="1:10" ht="20.100000000000001" customHeight="1" thickBot="1" x14ac:dyDescent="0.3">
      <c r="A76" s="127" t="s">
        <v>43</v>
      </c>
      <c r="B76" s="128"/>
      <c r="C76" s="128"/>
      <c r="D76" s="128"/>
      <c r="E76" s="128"/>
      <c r="F76" s="128"/>
      <c r="G76" s="128"/>
      <c r="H76" s="128"/>
      <c r="I76" s="51">
        <f>SUM(I70:I75)</f>
        <v>0</v>
      </c>
      <c r="J76" s="12"/>
    </row>
    <row r="77" spans="1:10" ht="20.100000000000001" customHeight="1" thickBot="1" x14ac:dyDescent="0.3">
      <c r="A77" s="112" t="s">
        <v>93</v>
      </c>
      <c r="B77" s="113"/>
      <c r="C77" s="113"/>
      <c r="D77" s="113"/>
      <c r="E77" s="113"/>
      <c r="F77" s="114"/>
      <c r="I77" s="38"/>
      <c r="J77" s="12"/>
    </row>
    <row r="78" spans="1:10" ht="30" customHeight="1" x14ac:dyDescent="0.25">
      <c r="A78" s="40" t="s">
        <v>45</v>
      </c>
      <c r="B78" s="52" t="s">
        <v>27</v>
      </c>
      <c r="C78" s="97" t="s">
        <v>46</v>
      </c>
      <c r="D78" s="141" t="s">
        <v>47</v>
      </c>
      <c r="E78" s="141"/>
      <c r="F78" s="142"/>
      <c r="I78" s="38"/>
      <c r="J78" s="12"/>
    </row>
    <row r="79" spans="1:10" ht="30" customHeight="1" x14ac:dyDescent="0.25">
      <c r="A79" s="37" t="s">
        <v>48</v>
      </c>
      <c r="B79" s="41" t="s">
        <v>49</v>
      </c>
      <c r="C79" s="55"/>
      <c r="D79" s="143"/>
      <c r="E79" s="144"/>
      <c r="F79" s="145"/>
      <c r="I79" s="38"/>
      <c r="J79" s="12"/>
    </row>
    <row r="80" spans="1:10" ht="30" customHeight="1" thickBot="1" x14ac:dyDescent="0.3">
      <c r="A80" s="56" t="s">
        <v>50</v>
      </c>
      <c r="B80" s="57" t="s">
        <v>51</v>
      </c>
      <c r="C80" s="58"/>
      <c r="D80" s="146"/>
      <c r="E80" s="147"/>
      <c r="F80" s="148"/>
      <c r="G80" s="59"/>
      <c r="H80" s="59"/>
      <c r="I80" s="60"/>
      <c r="J80" s="12"/>
    </row>
    <row r="81" spans="1:10" ht="30" customHeight="1" thickBot="1" x14ac:dyDescent="0.3">
      <c r="A81" s="27"/>
      <c r="B81" s="27"/>
      <c r="C81" s="27"/>
      <c r="I81" s="17"/>
      <c r="J81" s="12"/>
    </row>
    <row r="82" spans="1:10" ht="21.75" thickBot="1" x14ac:dyDescent="0.3">
      <c r="A82" s="198" t="s">
        <v>94</v>
      </c>
      <c r="B82" s="199"/>
      <c r="C82" s="199"/>
      <c r="D82" s="199"/>
      <c r="E82" s="199"/>
      <c r="F82" s="199"/>
      <c r="G82" s="199"/>
      <c r="H82" s="199"/>
      <c r="I82" s="200"/>
      <c r="J82" s="12"/>
    </row>
    <row r="83" spans="1:10" ht="21" x14ac:dyDescent="0.25">
      <c r="A83" s="30" t="s">
        <v>21</v>
      </c>
      <c r="B83" s="118"/>
      <c r="C83" s="119"/>
      <c r="D83" s="119"/>
      <c r="E83" s="119"/>
      <c r="F83" s="120"/>
      <c r="G83" s="31"/>
      <c r="H83" s="31"/>
      <c r="I83" s="32"/>
      <c r="J83" s="12"/>
    </row>
    <row r="84" spans="1:10" ht="21" x14ac:dyDescent="0.25">
      <c r="A84" s="37" t="s">
        <v>23</v>
      </c>
      <c r="B84" s="121"/>
      <c r="C84" s="122"/>
      <c r="D84" s="122"/>
      <c r="E84" s="122"/>
      <c r="F84" s="123"/>
      <c r="I84" s="38"/>
      <c r="J84" s="12"/>
    </row>
    <row r="85" spans="1:10" ht="30.75" thickBot="1" x14ac:dyDescent="0.3">
      <c r="A85" s="39" t="s">
        <v>25</v>
      </c>
      <c r="B85" s="124"/>
      <c r="C85" s="125"/>
      <c r="D85" s="125"/>
      <c r="E85" s="125"/>
      <c r="F85" s="126"/>
      <c r="I85" s="38"/>
      <c r="J85" s="12"/>
    </row>
    <row r="86" spans="1:10" ht="61.5" x14ac:dyDescent="0.25">
      <c r="A86" s="40" t="s">
        <v>26</v>
      </c>
      <c r="B86" s="52" t="s">
        <v>27</v>
      </c>
      <c r="C86" s="52" t="s">
        <v>28</v>
      </c>
      <c r="D86" s="52" t="s">
        <v>29</v>
      </c>
      <c r="E86" s="95" t="s">
        <v>30</v>
      </c>
      <c r="F86" s="96" t="s">
        <v>31</v>
      </c>
      <c r="G86" s="52" t="s">
        <v>32</v>
      </c>
      <c r="H86" s="52" t="s">
        <v>27</v>
      </c>
      <c r="I86" s="53" t="s">
        <v>113</v>
      </c>
      <c r="J86" s="12"/>
    </row>
    <row r="87" spans="1:10" ht="20.100000000000001" customHeight="1" x14ac:dyDescent="0.25">
      <c r="A87" s="37" t="s">
        <v>33</v>
      </c>
      <c r="B87" s="41" t="s">
        <v>34</v>
      </c>
      <c r="C87" s="62"/>
      <c r="D87" s="62"/>
      <c r="E87" s="43">
        <f t="shared" ref="E87:E92" si="9">C87-D87</f>
        <v>0</v>
      </c>
      <c r="F87" s="44"/>
      <c r="G87" s="45">
        <f>G$19</f>
        <v>0.19</v>
      </c>
      <c r="H87" s="41" t="s">
        <v>114</v>
      </c>
      <c r="I87" s="46">
        <f>SUM(E87:F87)*G87/1000</f>
        <v>0</v>
      </c>
      <c r="J87" s="12"/>
    </row>
    <row r="88" spans="1:10" ht="20.100000000000001" customHeight="1" x14ac:dyDescent="0.25">
      <c r="A88" s="37" t="s">
        <v>35</v>
      </c>
      <c r="B88" s="41" t="s">
        <v>36</v>
      </c>
      <c r="C88" s="44"/>
      <c r="D88" s="44"/>
      <c r="E88" s="47">
        <f t="shared" si="9"/>
        <v>0</v>
      </c>
      <c r="F88" s="44"/>
      <c r="G88" s="41">
        <f>(51.53+10)/1000</f>
        <v>6.1530000000000001E-2</v>
      </c>
      <c r="H88" s="41" t="s">
        <v>115</v>
      </c>
      <c r="I88" s="46">
        <f t="shared" ref="I88:I91" si="10">SUM(E88:F88)*G88/1000</f>
        <v>0</v>
      </c>
      <c r="J88" s="12"/>
    </row>
    <row r="89" spans="1:10" ht="20.100000000000001" customHeight="1" x14ac:dyDescent="0.25">
      <c r="A89" s="37" t="s">
        <v>37</v>
      </c>
      <c r="B89" s="41" t="s">
        <v>36</v>
      </c>
      <c r="C89" s="44"/>
      <c r="D89" s="44"/>
      <c r="E89" s="47">
        <f t="shared" si="9"/>
        <v>0</v>
      </c>
      <c r="F89" s="44"/>
      <c r="G89" s="41">
        <f>(60.6+20.2)/1000</f>
        <v>8.0799999999999997E-2</v>
      </c>
      <c r="H89" s="41" t="s">
        <v>115</v>
      </c>
      <c r="I89" s="46">
        <f t="shared" si="10"/>
        <v>0</v>
      </c>
      <c r="J89" s="12"/>
    </row>
    <row r="90" spans="1:10" ht="20.100000000000001" customHeight="1" x14ac:dyDescent="0.25">
      <c r="A90" s="37" t="s">
        <v>38</v>
      </c>
      <c r="B90" s="41" t="s">
        <v>39</v>
      </c>
      <c r="C90" s="44"/>
      <c r="D90" s="44"/>
      <c r="E90" s="47">
        <f t="shared" si="9"/>
        <v>0</v>
      </c>
      <c r="F90" s="44"/>
      <c r="G90" s="48">
        <f>38.6*(70.41+17.3)/1000</f>
        <v>3.3856059999999997</v>
      </c>
      <c r="H90" s="41" t="s">
        <v>116</v>
      </c>
      <c r="I90" s="46">
        <f t="shared" si="10"/>
        <v>0</v>
      </c>
      <c r="J90" s="12"/>
    </row>
    <row r="91" spans="1:10" ht="20.100000000000001" customHeight="1" x14ac:dyDescent="0.25">
      <c r="A91" s="37" t="s">
        <v>40</v>
      </c>
      <c r="B91" s="41" t="s">
        <v>39</v>
      </c>
      <c r="C91" s="44"/>
      <c r="D91" s="44"/>
      <c r="E91" s="47">
        <f t="shared" si="9"/>
        <v>0</v>
      </c>
      <c r="F91" s="44"/>
      <c r="G91" s="48">
        <f>34.2*(67.62+17.2)/1000</f>
        <v>2.9008440000000006</v>
      </c>
      <c r="H91" s="41" t="s">
        <v>116</v>
      </c>
      <c r="I91" s="46">
        <f t="shared" si="10"/>
        <v>0</v>
      </c>
      <c r="J91" s="12"/>
    </row>
    <row r="92" spans="1:10" ht="20.100000000000001" customHeight="1" x14ac:dyDescent="0.25">
      <c r="A92" s="37" t="s">
        <v>41</v>
      </c>
      <c r="B92" s="49"/>
      <c r="C92" s="44"/>
      <c r="D92" s="44"/>
      <c r="E92" s="47">
        <f t="shared" si="9"/>
        <v>0</v>
      </c>
      <c r="F92" s="44"/>
      <c r="G92" s="41" t="s">
        <v>42</v>
      </c>
      <c r="H92" s="41" t="s">
        <v>42</v>
      </c>
      <c r="I92" s="50"/>
      <c r="J92" s="12"/>
    </row>
    <row r="93" spans="1:10" ht="20.100000000000001" customHeight="1" thickBot="1" x14ac:dyDescent="0.3">
      <c r="A93" s="127" t="s">
        <v>43</v>
      </c>
      <c r="B93" s="128"/>
      <c r="C93" s="128"/>
      <c r="D93" s="128"/>
      <c r="E93" s="128"/>
      <c r="F93" s="128"/>
      <c r="G93" s="128"/>
      <c r="H93" s="128"/>
      <c r="I93" s="51">
        <f>SUM(I87:I92)</f>
        <v>0</v>
      </c>
      <c r="J93" s="12"/>
    </row>
    <row r="94" spans="1:10" ht="20.100000000000001" customHeight="1" thickBot="1" x14ac:dyDescent="0.3">
      <c r="A94" s="112" t="s">
        <v>95</v>
      </c>
      <c r="B94" s="113"/>
      <c r="C94" s="113"/>
      <c r="D94" s="113"/>
      <c r="E94" s="113"/>
      <c r="F94" s="114"/>
      <c r="I94" s="38"/>
      <c r="J94" s="12"/>
    </row>
    <row r="95" spans="1:10" ht="30" customHeight="1" x14ac:dyDescent="0.25">
      <c r="A95" s="40" t="s">
        <v>45</v>
      </c>
      <c r="B95" s="52" t="s">
        <v>27</v>
      </c>
      <c r="C95" s="97" t="s">
        <v>46</v>
      </c>
      <c r="D95" s="141" t="s">
        <v>47</v>
      </c>
      <c r="E95" s="141"/>
      <c r="F95" s="142"/>
      <c r="I95" s="38"/>
      <c r="J95" s="12"/>
    </row>
    <row r="96" spans="1:10" ht="30" customHeight="1" x14ac:dyDescent="0.25">
      <c r="A96" s="37" t="s">
        <v>48</v>
      </c>
      <c r="B96" s="41" t="s">
        <v>49</v>
      </c>
      <c r="C96" s="55"/>
      <c r="D96" s="143"/>
      <c r="E96" s="144"/>
      <c r="F96" s="145"/>
      <c r="I96" s="38"/>
      <c r="J96" s="12"/>
    </row>
    <row r="97" spans="1:10" ht="30" customHeight="1" thickBot="1" x14ac:dyDescent="0.3">
      <c r="A97" s="56" t="s">
        <v>50</v>
      </c>
      <c r="B97" s="57" t="s">
        <v>51</v>
      </c>
      <c r="C97" s="58"/>
      <c r="D97" s="146"/>
      <c r="E97" s="147"/>
      <c r="F97" s="148"/>
      <c r="G97" s="59"/>
      <c r="H97" s="59"/>
      <c r="I97" s="60"/>
      <c r="J97" s="12"/>
    </row>
    <row r="98" spans="1:10" ht="30" customHeight="1" thickBot="1" x14ac:dyDescent="0.3">
      <c r="A98" s="27"/>
      <c r="B98" s="27"/>
      <c r="C98" s="27"/>
      <c r="I98" s="17"/>
      <c r="J98" s="12"/>
    </row>
    <row r="99" spans="1:10" ht="21.75" thickBot="1" x14ac:dyDescent="0.3">
      <c r="A99" s="201" t="s">
        <v>96</v>
      </c>
      <c r="B99" s="202"/>
      <c r="C99" s="202"/>
      <c r="D99" s="202"/>
      <c r="E99" s="202"/>
      <c r="F99" s="202"/>
      <c r="G99" s="202"/>
      <c r="H99" s="202"/>
      <c r="I99" s="203"/>
      <c r="J99" s="12"/>
    </row>
    <row r="100" spans="1:10" ht="21" x14ac:dyDescent="0.25">
      <c r="A100" s="30" t="s">
        <v>21</v>
      </c>
      <c r="B100" s="118"/>
      <c r="C100" s="119"/>
      <c r="D100" s="119"/>
      <c r="E100" s="119"/>
      <c r="F100" s="120"/>
      <c r="G100" s="31"/>
      <c r="H100" s="31"/>
      <c r="I100" s="32"/>
      <c r="J100" s="12"/>
    </row>
    <row r="101" spans="1:10" ht="21" x14ac:dyDescent="0.25">
      <c r="A101" s="37" t="s">
        <v>23</v>
      </c>
      <c r="B101" s="121"/>
      <c r="C101" s="122"/>
      <c r="D101" s="122"/>
      <c r="E101" s="122"/>
      <c r="F101" s="123"/>
      <c r="I101" s="38"/>
      <c r="J101" s="12"/>
    </row>
    <row r="102" spans="1:10" ht="30.75" thickBot="1" x14ac:dyDescent="0.3">
      <c r="A102" s="39" t="s">
        <v>25</v>
      </c>
      <c r="B102" s="124"/>
      <c r="C102" s="125"/>
      <c r="D102" s="125"/>
      <c r="E102" s="125"/>
      <c r="F102" s="126"/>
      <c r="I102" s="38"/>
      <c r="J102" s="12"/>
    </row>
    <row r="103" spans="1:10" ht="61.5" x14ac:dyDescent="0.25">
      <c r="A103" s="40" t="s">
        <v>26</v>
      </c>
      <c r="B103" s="52" t="s">
        <v>27</v>
      </c>
      <c r="C103" s="52" t="s">
        <v>28</v>
      </c>
      <c r="D103" s="52" t="s">
        <v>29</v>
      </c>
      <c r="E103" s="95" t="s">
        <v>30</v>
      </c>
      <c r="F103" s="96" t="s">
        <v>31</v>
      </c>
      <c r="G103" s="52" t="s">
        <v>32</v>
      </c>
      <c r="H103" s="52" t="s">
        <v>27</v>
      </c>
      <c r="I103" s="53" t="s">
        <v>113</v>
      </c>
      <c r="J103" s="12"/>
    </row>
    <row r="104" spans="1:10" ht="20.100000000000001" customHeight="1" x14ac:dyDescent="0.25">
      <c r="A104" s="37" t="s">
        <v>33</v>
      </c>
      <c r="B104" s="41" t="s">
        <v>34</v>
      </c>
      <c r="C104" s="62"/>
      <c r="D104" s="62"/>
      <c r="E104" s="43">
        <f t="shared" ref="E104:E109" si="11">C104-D104</f>
        <v>0</v>
      </c>
      <c r="F104" s="44"/>
      <c r="G104" s="45">
        <f>G$19</f>
        <v>0.19</v>
      </c>
      <c r="H104" s="41" t="s">
        <v>114</v>
      </c>
      <c r="I104" s="46">
        <f>SUM(E104:F104)*G104/1000</f>
        <v>0</v>
      </c>
      <c r="J104" s="12"/>
    </row>
    <row r="105" spans="1:10" ht="20.100000000000001" customHeight="1" x14ac:dyDescent="0.25">
      <c r="A105" s="37" t="s">
        <v>35</v>
      </c>
      <c r="B105" s="41" t="s">
        <v>36</v>
      </c>
      <c r="C105" s="44"/>
      <c r="D105" s="44"/>
      <c r="E105" s="47">
        <f t="shared" si="11"/>
        <v>0</v>
      </c>
      <c r="F105" s="44"/>
      <c r="G105" s="41">
        <f>(51.53+10)/1000</f>
        <v>6.1530000000000001E-2</v>
      </c>
      <c r="H105" s="41" t="s">
        <v>115</v>
      </c>
      <c r="I105" s="46">
        <f t="shared" ref="I105:I108" si="12">SUM(E105:F105)*G105/1000</f>
        <v>0</v>
      </c>
      <c r="J105" s="12"/>
    </row>
    <row r="106" spans="1:10" ht="20.100000000000001" customHeight="1" x14ac:dyDescent="0.25">
      <c r="A106" s="37" t="s">
        <v>37</v>
      </c>
      <c r="B106" s="41" t="s">
        <v>36</v>
      </c>
      <c r="C106" s="44"/>
      <c r="D106" s="44"/>
      <c r="E106" s="47">
        <f t="shared" si="11"/>
        <v>0</v>
      </c>
      <c r="F106" s="44"/>
      <c r="G106" s="41">
        <f>(60.6+20.2)/1000</f>
        <v>8.0799999999999997E-2</v>
      </c>
      <c r="H106" s="41" t="s">
        <v>115</v>
      </c>
      <c r="I106" s="46">
        <f t="shared" si="12"/>
        <v>0</v>
      </c>
      <c r="J106" s="12"/>
    </row>
    <row r="107" spans="1:10" ht="20.100000000000001" customHeight="1" x14ac:dyDescent="0.25">
      <c r="A107" s="37" t="s">
        <v>38</v>
      </c>
      <c r="B107" s="41" t="s">
        <v>39</v>
      </c>
      <c r="C107" s="44"/>
      <c r="D107" s="44"/>
      <c r="E107" s="47">
        <f t="shared" si="11"/>
        <v>0</v>
      </c>
      <c r="F107" s="44"/>
      <c r="G107" s="48">
        <f>38.6*(70.41+17.3)/1000</f>
        <v>3.3856059999999997</v>
      </c>
      <c r="H107" s="41" t="s">
        <v>116</v>
      </c>
      <c r="I107" s="46">
        <f t="shared" si="12"/>
        <v>0</v>
      </c>
      <c r="J107" s="12"/>
    </row>
    <row r="108" spans="1:10" ht="20.100000000000001" customHeight="1" x14ac:dyDescent="0.25">
      <c r="A108" s="37" t="s">
        <v>40</v>
      </c>
      <c r="B108" s="41" t="s">
        <v>39</v>
      </c>
      <c r="C108" s="44"/>
      <c r="D108" s="44"/>
      <c r="E108" s="47">
        <f t="shared" si="11"/>
        <v>0</v>
      </c>
      <c r="F108" s="44"/>
      <c r="G108" s="48">
        <f>34.2*(67.62+17.2)/1000</f>
        <v>2.9008440000000006</v>
      </c>
      <c r="H108" s="41" t="s">
        <v>116</v>
      </c>
      <c r="I108" s="46">
        <f t="shared" si="12"/>
        <v>0</v>
      </c>
      <c r="J108" s="12"/>
    </row>
    <row r="109" spans="1:10" ht="20.100000000000001" customHeight="1" x14ac:dyDescent="0.25">
      <c r="A109" s="37" t="s">
        <v>41</v>
      </c>
      <c r="B109" s="49"/>
      <c r="C109" s="44"/>
      <c r="D109" s="44"/>
      <c r="E109" s="47">
        <f t="shared" si="11"/>
        <v>0</v>
      </c>
      <c r="F109" s="44"/>
      <c r="G109" s="41" t="s">
        <v>42</v>
      </c>
      <c r="H109" s="41" t="s">
        <v>42</v>
      </c>
      <c r="I109" s="50"/>
      <c r="J109" s="12"/>
    </row>
    <row r="110" spans="1:10" ht="20.100000000000001" customHeight="1" thickBot="1" x14ac:dyDescent="0.3">
      <c r="A110" s="127" t="s">
        <v>43</v>
      </c>
      <c r="B110" s="128"/>
      <c r="C110" s="128"/>
      <c r="D110" s="128"/>
      <c r="E110" s="128"/>
      <c r="F110" s="128"/>
      <c r="G110" s="128"/>
      <c r="H110" s="128"/>
      <c r="I110" s="51">
        <f>SUM(I104:I109)</f>
        <v>0</v>
      </c>
      <c r="J110" s="12"/>
    </row>
    <row r="111" spans="1:10" ht="20.100000000000001" customHeight="1" thickBot="1" x14ac:dyDescent="0.3">
      <c r="A111" s="112" t="s">
        <v>97</v>
      </c>
      <c r="B111" s="113"/>
      <c r="C111" s="113"/>
      <c r="D111" s="113"/>
      <c r="E111" s="113"/>
      <c r="F111" s="114"/>
      <c r="I111" s="38"/>
      <c r="J111" s="12"/>
    </row>
    <row r="112" spans="1:10" ht="30" customHeight="1" x14ac:dyDescent="0.25">
      <c r="A112" s="40" t="s">
        <v>45</v>
      </c>
      <c r="B112" s="52" t="s">
        <v>27</v>
      </c>
      <c r="C112" s="97" t="s">
        <v>46</v>
      </c>
      <c r="D112" s="141" t="s">
        <v>47</v>
      </c>
      <c r="E112" s="141"/>
      <c r="F112" s="142"/>
      <c r="I112" s="38"/>
      <c r="J112" s="12"/>
    </row>
    <row r="113" spans="1:10" ht="30" customHeight="1" x14ac:dyDescent="0.25">
      <c r="A113" s="37" t="s">
        <v>48</v>
      </c>
      <c r="B113" s="41" t="s">
        <v>49</v>
      </c>
      <c r="C113" s="55"/>
      <c r="D113" s="143"/>
      <c r="E113" s="144"/>
      <c r="F113" s="145"/>
      <c r="I113" s="38"/>
      <c r="J113" s="12"/>
    </row>
    <row r="114" spans="1:10" ht="30" customHeight="1" thickBot="1" x14ac:dyDescent="0.3">
      <c r="A114" s="56" t="s">
        <v>50</v>
      </c>
      <c r="B114" s="57" t="s">
        <v>51</v>
      </c>
      <c r="C114" s="58"/>
      <c r="D114" s="146"/>
      <c r="E114" s="147"/>
      <c r="F114" s="148"/>
      <c r="G114" s="59"/>
      <c r="H114" s="59"/>
      <c r="I114" s="60"/>
      <c r="J114" s="12"/>
    </row>
    <row r="115" spans="1:10" ht="30" customHeight="1" thickBot="1" x14ac:dyDescent="0.3">
      <c r="I115" s="17"/>
      <c r="J115" s="12"/>
    </row>
    <row r="116" spans="1:10" ht="21.75" thickBot="1" x14ac:dyDescent="0.3">
      <c r="A116" s="204" t="s">
        <v>98</v>
      </c>
      <c r="B116" s="205"/>
      <c r="C116" s="205"/>
      <c r="D116" s="205"/>
      <c r="E116" s="205"/>
      <c r="F116" s="205"/>
      <c r="G116" s="205"/>
      <c r="H116" s="205"/>
      <c r="I116" s="206"/>
      <c r="J116" s="12"/>
    </row>
    <row r="117" spans="1:10" ht="21" x14ac:dyDescent="0.25">
      <c r="A117" s="30" t="s">
        <v>21</v>
      </c>
      <c r="B117" s="118"/>
      <c r="C117" s="119"/>
      <c r="D117" s="119"/>
      <c r="E117" s="119"/>
      <c r="F117" s="120"/>
      <c r="G117" s="31"/>
      <c r="H117" s="31"/>
      <c r="I117" s="32"/>
      <c r="J117" s="12"/>
    </row>
    <row r="118" spans="1:10" ht="14.25" customHeight="1" x14ac:dyDescent="0.25">
      <c r="A118" s="37" t="s">
        <v>23</v>
      </c>
      <c r="B118" s="121"/>
      <c r="C118" s="122"/>
      <c r="D118" s="122"/>
      <c r="E118" s="122"/>
      <c r="F118" s="123"/>
      <c r="I118" s="38"/>
      <c r="J118" s="12"/>
    </row>
    <row r="119" spans="1:10" ht="30.75" thickBot="1" x14ac:dyDescent="0.3">
      <c r="A119" s="39" t="s">
        <v>25</v>
      </c>
      <c r="B119" s="124"/>
      <c r="C119" s="125"/>
      <c r="D119" s="125"/>
      <c r="E119" s="125"/>
      <c r="F119" s="126"/>
      <c r="I119" s="38"/>
      <c r="J119" s="12"/>
    </row>
    <row r="120" spans="1:10" ht="61.5" x14ac:dyDescent="0.25">
      <c r="A120" s="40" t="s">
        <v>26</v>
      </c>
      <c r="B120" s="52" t="s">
        <v>27</v>
      </c>
      <c r="C120" s="52" t="s">
        <v>28</v>
      </c>
      <c r="D120" s="52" t="s">
        <v>29</v>
      </c>
      <c r="E120" s="95" t="s">
        <v>30</v>
      </c>
      <c r="F120" s="96" t="s">
        <v>31</v>
      </c>
      <c r="G120" s="52" t="s">
        <v>32</v>
      </c>
      <c r="H120" s="52" t="s">
        <v>27</v>
      </c>
      <c r="I120" s="53" t="s">
        <v>113</v>
      </c>
      <c r="J120" s="12"/>
    </row>
    <row r="121" spans="1:10" ht="20.100000000000001" customHeight="1" x14ac:dyDescent="0.25">
      <c r="A121" s="37" t="s">
        <v>33</v>
      </c>
      <c r="B121" s="41" t="s">
        <v>34</v>
      </c>
      <c r="C121" s="62"/>
      <c r="D121" s="62"/>
      <c r="E121" s="43">
        <f t="shared" ref="E121:E126" si="13">C121-D121</f>
        <v>0</v>
      </c>
      <c r="F121" s="44"/>
      <c r="G121" s="45">
        <f>G$19</f>
        <v>0.19</v>
      </c>
      <c r="H121" s="41" t="s">
        <v>114</v>
      </c>
      <c r="I121" s="46">
        <f>SUM(E121:F121)*G121/1000</f>
        <v>0</v>
      </c>
      <c r="J121" s="12"/>
    </row>
    <row r="122" spans="1:10" ht="20.100000000000001" customHeight="1" x14ac:dyDescent="0.25">
      <c r="A122" s="37" t="s">
        <v>35</v>
      </c>
      <c r="B122" s="41" t="s">
        <v>36</v>
      </c>
      <c r="C122" s="44"/>
      <c r="D122" s="44"/>
      <c r="E122" s="47">
        <f t="shared" si="13"/>
        <v>0</v>
      </c>
      <c r="F122" s="44"/>
      <c r="G122" s="41">
        <f>(51.53+10)/1000</f>
        <v>6.1530000000000001E-2</v>
      </c>
      <c r="H122" s="41" t="s">
        <v>115</v>
      </c>
      <c r="I122" s="46">
        <f t="shared" ref="I122:I125" si="14">SUM(E122:F122)*G122/1000</f>
        <v>0</v>
      </c>
      <c r="J122" s="12"/>
    </row>
    <row r="123" spans="1:10" ht="20.100000000000001" customHeight="1" x14ac:dyDescent="0.25">
      <c r="A123" s="37" t="s">
        <v>37</v>
      </c>
      <c r="B123" s="41" t="s">
        <v>36</v>
      </c>
      <c r="C123" s="44"/>
      <c r="D123" s="44"/>
      <c r="E123" s="47">
        <f t="shared" si="13"/>
        <v>0</v>
      </c>
      <c r="F123" s="44"/>
      <c r="G123" s="41">
        <f>(60.6+20.2)/1000</f>
        <v>8.0799999999999997E-2</v>
      </c>
      <c r="H123" s="41" t="s">
        <v>115</v>
      </c>
      <c r="I123" s="46">
        <f t="shared" si="14"/>
        <v>0</v>
      </c>
      <c r="J123" s="12"/>
    </row>
    <row r="124" spans="1:10" ht="20.100000000000001" customHeight="1" x14ac:dyDescent="0.25">
      <c r="A124" s="37" t="s">
        <v>38</v>
      </c>
      <c r="B124" s="41" t="s">
        <v>39</v>
      </c>
      <c r="C124" s="44"/>
      <c r="D124" s="44"/>
      <c r="E124" s="47">
        <f t="shared" si="13"/>
        <v>0</v>
      </c>
      <c r="F124" s="44"/>
      <c r="G124" s="48">
        <f>38.6*(70.41+17.3)/1000</f>
        <v>3.3856059999999997</v>
      </c>
      <c r="H124" s="41" t="s">
        <v>116</v>
      </c>
      <c r="I124" s="46">
        <f t="shared" si="14"/>
        <v>0</v>
      </c>
      <c r="J124" s="12"/>
    </row>
    <row r="125" spans="1:10" ht="20.100000000000001" customHeight="1" x14ac:dyDescent="0.25">
      <c r="A125" s="37" t="s">
        <v>40</v>
      </c>
      <c r="B125" s="41" t="s">
        <v>39</v>
      </c>
      <c r="C125" s="44"/>
      <c r="D125" s="44"/>
      <c r="E125" s="47">
        <f t="shared" si="13"/>
        <v>0</v>
      </c>
      <c r="F125" s="44"/>
      <c r="G125" s="48">
        <f>34.2*(67.62+17.2)/1000</f>
        <v>2.9008440000000006</v>
      </c>
      <c r="H125" s="41" t="s">
        <v>116</v>
      </c>
      <c r="I125" s="46">
        <f t="shared" si="14"/>
        <v>0</v>
      </c>
      <c r="J125" s="12"/>
    </row>
    <row r="126" spans="1:10" ht="20.100000000000001" customHeight="1" x14ac:dyDescent="0.25">
      <c r="A126" s="37" t="s">
        <v>41</v>
      </c>
      <c r="B126" s="49"/>
      <c r="C126" s="44"/>
      <c r="D126" s="44"/>
      <c r="E126" s="47">
        <f t="shared" si="13"/>
        <v>0</v>
      </c>
      <c r="F126" s="44"/>
      <c r="G126" s="41" t="s">
        <v>42</v>
      </c>
      <c r="H126" s="41" t="s">
        <v>42</v>
      </c>
      <c r="I126" s="50"/>
      <c r="J126" s="12"/>
    </row>
    <row r="127" spans="1:10" ht="20.100000000000001" customHeight="1" thickBot="1" x14ac:dyDescent="0.3">
      <c r="A127" s="127" t="s">
        <v>43</v>
      </c>
      <c r="B127" s="128"/>
      <c r="C127" s="128"/>
      <c r="D127" s="128"/>
      <c r="E127" s="128"/>
      <c r="F127" s="128"/>
      <c r="G127" s="128"/>
      <c r="H127" s="128"/>
      <c r="I127" s="51">
        <f>SUM(I121:I126)</f>
        <v>0</v>
      </c>
      <c r="J127" s="12"/>
    </row>
    <row r="128" spans="1:10" ht="20.100000000000001" customHeight="1" thickBot="1" x14ac:dyDescent="0.3">
      <c r="A128" s="112" t="s">
        <v>99</v>
      </c>
      <c r="B128" s="113"/>
      <c r="C128" s="113"/>
      <c r="D128" s="113"/>
      <c r="E128" s="113"/>
      <c r="F128" s="114"/>
      <c r="I128" s="38"/>
      <c r="J128" s="12"/>
    </row>
    <row r="129" spans="1:10" ht="30" customHeight="1" x14ac:dyDescent="0.25">
      <c r="A129" s="40" t="s">
        <v>45</v>
      </c>
      <c r="B129" s="52" t="s">
        <v>27</v>
      </c>
      <c r="C129" s="97" t="s">
        <v>46</v>
      </c>
      <c r="D129" s="141" t="s">
        <v>47</v>
      </c>
      <c r="E129" s="141"/>
      <c r="F129" s="142"/>
      <c r="I129" s="38"/>
      <c r="J129" s="12"/>
    </row>
    <row r="130" spans="1:10" ht="30" customHeight="1" x14ac:dyDescent="0.25">
      <c r="A130" s="37" t="s">
        <v>48</v>
      </c>
      <c r="B130" s="41" t="s">
        <v>49</v>
      </c>
      <c r="C130" s="55"/>
      <c r="D130" s="143"/>
      <c r="E130" s="144"/>
      <c r="F130" s="145"/>
      <c r="I130" s="38"/>
      <c r="J130" s="12"/>
    </row>
    <row r="131" spans="1:10" ht="30" customHeight="1" thickBot="1" x14ac:dyDescent="0.3">
      <c r="A131" s="56" t="s">
        <v>50</v>
      </c>
      <c r="B131" s="57" t="s">
        <v>51</v>
      </c>
      <c r="C131" s="58"/>
      <c r="D131" s="146"/>
      <c r="E131" s="147"/>
      <c r="F131" s="148"/>
      <c r="G131" s="59"/>
      <c r="H131" s="59"/>
      <c r="I131" s="60"/>
      <c r="J131" s="12"/>
    </row>
    <row r="132" spans="1:10" ht="30" customHeight="1" thickBot="1" x14ac:dyDescent="0.3">
      <c r="I132" s="65"/>
      <c r="J132" s="12"/>
    </row>
    <row r="133" spans="1:10" ht="21.75" thickBot="1" x14ac:dyDescent="0.3">
      <c r="A133" s="207" t="s">
        <v>100</v>
      </c>
      <c r="B133" s="208"/>
      <c r="C133" s="208"/>
      <c r="D133" s="208"/>
      <c r="E133" s="208"/>
      <c r="F133" s="208"/>
      <c r="G133" s="208"/>
      <c r="H133" s="208"/>
      <c r="I133" s="209"/>
      <c r="J133" s="12"/>
    </row>
    <row r="134" spans="1:10" ht="15" customHeight="1" x14ac:dyDescent="0.25">
      <c r="A134" s="30" t="s">
        <v>21</v>
      </c>
      <c r="B134" s="118"/>
      <c r="C134" s="119"/>
      <c r="D134" s="119"/>
      <c r="E134" s="119"/>
      <c r="F134" s="120"/>
      <c r="G134" s="31"/>
      <c r="H134" s="31"/>
      <c r="I134" s="32"/>
      <c r="J134" s="12"/>
    </row>
    <row r="135" spans="1:10" ht="21" x14ac:dyDescent="0.25">
      <c r="A135" s="37" t="s">
        <v>23</v>
      </c>
      <c r="B135" s="121"/>
      <c r="C135" s="122"/>
      <c r="D135" s="122"/>
      <c r="E135" s="122"/>
      <c r="F135" s="123"/>
      <c r="I135" s="38"/>
      <c r="J135" s="12"/>
    </row>
    <row r="136" spans="1:10" ht="30.75" thickBot="1" x14ac:dyDescent="0.3">
      <c r="A136" s="39" t="s">
        <v>25</v>
      </c>
      <c r="B136" s="124"/>
      <c r="C136" s="125"/>
      <c r="D136" s="125"/>
      <c r="E136" s="125"/>
      <c r="F136" s="126"/>
      <c r="I136" s="38"/>
      <c r="J136" s="12"/>
    </row>
    <row r="137" spans="1:10" ht="61.5" x14ac:dyDescent="0.25">
      <c r="A137" s="40" t="s">
        <v>26</v>
      </c>
      <c r="B137" s="52" t="s">
        <v>27</v>
      </c>
      <c r="C137" s="52" t="s">
        <v>28</v>
      </c>
      <c r="D137" s="52" t="s">
        <v>29</v>
      </c>
      <c r="E137" s="95" t="s">
        <v>30</v>
      </c>
      <c r="F137" s="96" t="s">
        <v>31</v>
      </c>
      <c r="G137" s="52" t="s">
        <v>32</v>
      </c>
      <c r="H137" s="52" t="s">
        <v>27</v>
      </c>
      <c r="I137" s="53" t="s">
        <v>113</v>
      </c>
      <c r="J137" s="12"/>
    </row>
    <row r="138" spans="1:10" ht="20.100000000000001" customHeight="1" x14ac:dyDescent="0.25">
      <c r="A138" s="37" t="s">
        <v>33</v>
      </c>
      <c r="B138" s="41" t="s">
        <v>34</v>
      </c>
      <c r="C138" s="62"/>
      <c r="D138" s="62"/>
      <c r="E138" s="43">
        <f t="shared" ref="E138:E143" si="15">C138-D138</f>
        <v>0</v>
      </c>
      <c r="F138" s="44"/>
      <c r="G138" s="45">
        <f>G$19</f>
        <v>0.19</v>
      </c>
      <c r="H138" s="41" t="s">
        <v>114</v>
      </c>
      <c r="I138" s="46">
        <f>SUM(E138:F138)*G138/1000</f>
        <v>0</v>
      </c>
      <c r="J138" s="12"/>
    </row>
    <row r="139" spans="1:10" ht="20.100000000000001" customHeight="1" x14ac:dyDescent="0.25">
      <c r="A139" s="37" t="s">
        <v>35</v>
      </c>
      <c r="B139" s="41" t="s">
        <v>36</v>
      </c>
      <c r="C139" s="44"/>
      <c r="D139" s="44"/>
      <c r="E139" s="47">
        <f t="shared" si="15"/>
        <v>0</v>
      </c>
      <c r="F139" s="44"/>
      <c r="G139" s="41">
        <f>(51.53+10)/1000</f>
        <v>6.1530000000000001E-2</v>
      </c>
      <c r="H139" s="41" t="s">
        <v>115</v>
      </c>
      <c r="I139" s="46">
        <f t="shared" ref="I139:I142" si="16">SUM(E139:F139)*G139/1000</f>
        <v>0</v>
      </c>
      <c r="J139" s="12"/>
    </row>
    <row r="140" spans="1:10" ht="20.100000000000001" customHeight="1" x14ac:dyDescent="0.25">
      <c r="A140" s="37" t="s">
        <v>37</v>
      </c>
      <c r="B140" s="41" t="s">
        <v>36</v>
      </c>
      <c r="C140" s="44"/>
      <c r="D140" s="44"/>
      <c r="E140" s="47">
        <f t="shared" si="15"/>
        <v>0</v>
      </c>
      <c r="F140" s="44"/>
      <c r="G140" s="41">
        <f>(60.6+20.2)/1000</f>
        <v>8.0799999999999997E-2</v>
      </c>
      <c r="H140" s="41" t="s">
        <v>115</v>
      </c>
      <c r="I140" s="46">
        <f t="shared" si="16"/>
        <v>0</v>
      </c>
      <c r="J140" s="12"/>
    </row>
    <row r="141" spans="1:10" ht="20.100000000000001" customHeight="1" x14ac:dyDescent="0.25">
      <c r="A141" s="37" t="s">
        <v>38</v>
      </c>
      <c r="B141" s="41" t="s">
        <v>39</v>
      </c>
      <c r="C141" s="44"/>
      <c r="D141" s="44"/>
      <c r="E141" s="47">
        <f t="shared" si="15"/>
        <v>0</v>
      </c>
      <c r="F141" s="44"/>
      <c r="G141" s="48">
        <f>38.6*(70.41+17.3)/1000</f>
        <v>3.3856059999999997</v>
      </c>
      <c r="H141" s="41" t="s">
        <v>116</v>
      </c>
      <c r="I141" s="46">
        <f t="shared" si="16"/>
        <v>0</v>
      </c>
      <c r="J141" s="12"/>
    </row>
    <row r="142" spans="1:10" ht="20.100000000000001" customHeight="1" x14ac:dyDescent="0.25">
      <c r="A142" s="37" t="s">
        <v>40</v>
      </c>
      <c r="B142" s="41" t="s">
        <v>39</v>
      </c>
      <c r="C142" s="44"/>
      <c r="D142" s="44"/>
      <c r="E142" s="47">
        <f t="shared" si="15"/>
        <v>0</v>
      </c>
      <c r="F142" s="44"/>
      <c r="G142" s="48">
        <f>34.2*(67.62+17.2)/1000</f>
        <v>2.9008440000000006</v>
      </c>
      <c r="H142" s="41" t="s">
        <v>116</v>
      </c>
      <c r="I142" s="46">
        <f t="shared" si="16"/>
        <v>0</v>
      </c>
      <c r="J142" s="12"/>
    </row>
    <row r="143" spans="1:10" ht="20.100000000000001" customHeight="1" x14ac:dyDescent="0.25">
      <c r="A143" s="37" t="s">
        <v>41</v>
      </c>
      <c r="B143" s="49"/>
      <c r="C143" s="44"/>
      <c r="D143" s="44"/>
      <c r="E143" s="47">
        <f t="shared" si="15"/>
        <v>0</v>
      </c>
      <c r="F143" s="44"/>
      <c r="G143" s="41" t="s">
        <v>42</v>
      </c>
      <c r="H143" s="41" t="s">
        <v>42</v>
      </c>
      <c r="I143" s="50"/>
      <c r="J143" s="12"/>
    </row>
    <row r="144" spans="1:10" ht="20.100000000000001" customHeight="1" thickBot="1" x14ac:dyDescent="0.3">
      <c r="A144" s="127" t="s">
        <v>43</v>
      </c>
      <c r="B144" s="128"/>
      <c r="C144" s="128"/>
      <c r="D144" s="128"/>
      <c r="E144" s="128"/>
      <c r="F144" s="128"/>
      <c r="G144" s="128"/>
      <c r="H144" s="128"/>
      <c r="I144" s="51">
        <f>SUM(I138:I143)</f>
        <v>0</v>
      </c>
      <c r="J144" s="12"/>
    </row>
    <row r="145" spans="1:10" ht="20.100000000000001" customHeight="1" thickBot="1" x14ac:dyDescent="0.3">
      <c r="A145" s="112" t="s">
        <v>101</v>
      </c>
      <c r="B145" s="113"/>
      <c r="C145" s="113"/>
      <c r="D145" s="113"/>
      <c r="E145" s="113"/>
      <c r="F145" s="114"/>
      <c r="I145" s="38"/>
      <c r="J145" s="12"/>
    </row>
    <row r="146" spans="1:10" ht="30" customHeight="1" x14ac:dyDescent="0.25">
      <c r="A146" s="40" t="s">
        <v>45</v>
      </c>
      <c r="B146" s="52" t="s">
        <v>27</v>
      </c>
      <c r="C146" s="97" t="s">
        <v>46</v>
      </c>
      <c r="D146" s="141" t="s">
        <v>47</v>
      </c>
      <c r="E146" s="141"/>
      <c r="F146" s="142"/>
      <c r="I146" s="38"/>
      <c r="J146" s="12"/>
    </row>
    <row r="147" spans="1:10" ht="30" customHeight="1" x14ac:dyDescent="0.25">
      <c r="A147" s="37" t="s">
        <v>48</v>
      </c>
      <c r="B147" s="41" t="s">
        <v>49</v>
      </c>
      <c r="C147" s="55"/>
      <c r="D147" s="143"/>
      <c r="E147" s="144"/>
      <c r="F147" s="145"/>
      <c r="I147" s="38"/>
      <c r="J147" s="12"/>
    </row>
    <row r="148" spans="1:10" ht="30" customHeight="1" thickBot="1" x14ac:dyDescent="0.3">
      <c r="A148" s="56" t="s">
        <v>50</v>
      </c>
      <c r="B148" s="57" t="s">
        <v>51</v>
      </c>
      <c r="C148" s="58"/>
      <c r="D148" s="146"/>
      <c r="E148" s="147"/>
      <c r="F148" s="148"/>
      <c r="G148" s="59"/>
      <c r="H148" s="59"/>
      <c r="I148" s="60"/>
      <c r="J148" s="12"/>
    </row>
    <row r="149" spans="1:10" ht="30" customHeight="1" thickBot="1" x14ac:dyDescent="0.3">
      <c r="C149" s="64"/>
      <c r="D149" s="64"/>
      <c r="E149" s="64"/>
      <c r="F149" s="64"/>
      <c r="J149" s="12"/>
    </row>
    <row r="150" spans="1:10" ht="21.75" thickBot="1" x14ac:dyDescent="0.3">
      <c r="A150" s="210" t="s">
        <v>102</v>
      </c>
      <c r="B150" s="211"/>
      <c r="C150" s="211"/>
      <c r="D150" s="211"/>
      <c r="E150" s="211"/>
      <c r="F150" s="211"/>
      <c r="G150" s="211"/>
      <c r="H150" s="211"/>
      <c r="I150" s="212"/>
      <c r="J150" s="12"/>
    </row>
    <row r="151" spans="1:10" ht="21" x14ac:dyDescent="0.25">
      <c r="A151" s="30" t="s">
        <v>103</v>
      </c>
      <c r="B151" s="118"/>
      <c r="C151" s="119"/>
      <c r="D151" s="119"/>
      <c r="E151" s="119"/>
      <c r="F151" s="120"/>
      <c r="G151" s="31"/>
      <c r="H151" s="31"/>
      <c r="I151" s="32"/>
      <c r="J151" s="12"/>
    </row>
    <row r="152" spans="1:10" ht="21" x14ac:dyDescent="0.25">
      <c r="A152" s="37" t="s">
        <v>104</v>
      </c>
      <c r="B152" s="121"/>
      <c r="C152" s="122"/>
      <c r="D152" s="122"/>
      <c r="E152" s="122"/>
      <c r="F152" s="123"/>
      <c r="I152" s="38"/>
      <c r="J152" s="12"/>
    </row>
    <row r="153" spans="1:10" ht="30.75" thickBot="1" x14ac:dyDescent="0.3">
      <c r="A153" s="39" t="s">
        <v>25</v>
      </c>
      <c r="B153" s="124"/>
      <c r="C153" s="125"/>
      <c r="D153" s="125"/>
      <c r="E153" s="125"/>
      <c r="F153" s="126"/>
      <c r="I153" s="38"/>
      <c r="J153" s="12"/>
    </row>
    <row r="154" spans="1:10" ht="61.5" x14ac:dyDescent="0.25">
      <c r="A154" s="40" t="s">
        <v>26</v>
      </c>
      <c r="B154" s="52" t="s">
        <v>27</v>
      </c>
      <c r="C154" s="52" t="s">
        <v>28</v>
      </c>
      <c r="D154" s="52" t="s">
        <v>29</v>
      </c>
      <c r="E154" s="95" t="s">
        <v>30</v>
      </c>
      <c r="F154" s="96" t="s">
        <v>31</v>
      </c>
      <c r="G154" s="52" t="s">
        <v>32</v>
      </c>
      <c r="H154" s="52" t="s">
        <v>27</v>
      </c>
      <c r="I154" s="53" t="s">
        <v>113</v>
      </c>
      <c r="J154" s="12"/>
    </row>
    <row r="155" spans="1:10" ht="20.100000000000001" customHeight="1" x14ac:dyDescent="0.25">
      <c r="A155" s="37" t="s">
        <v>33</v>
      </c>
      <c r="B155" s="41" t="s">
        <v>34</v>
      </c>
      <c r="C155" s="62"/>
      <c r="D155" s="62"/>
      <c r="E155" s="43">
        <f t="shared" ref="E155:E160" si="17">C155-D155</f>
        <v>0</v>
      </c>
      <c r="F155" s="44"/>
      <c r="G155" s="45">
        <f>G$19</f>
        <v>0.19</v>
      </c>
      <c r="H155" s="41" t="s">
        <v>114</v>
      </c>
      <c r="I155" s="46">
        <f>SUM(E155:F155)*G155/1000</f>
        <v>0</v>
      </c>
      <c r="J155" s="12"/>
    </row>
    <row r="156" spans="1:10" ht="20.100000000000001" customHeight="1" x14ac:dyDescent="0.25">
      <c r="A156" s="37" t="s">
        <v>35</v>
      </c>
      <c r="B156" s="41" t="s">
        <v>36</v>
      </c>
      <c r="C156" s="44"/>
      <c r="D156" s="44"/>
      <c r="E156" s="47">
        <f t="shared" si="17"/>
        <v>0</v>
      </c>
      <c r="F156" s="44"/>
      <c r="G156" s="41">
        <f>(51.53+10)/1000</f>
        <v>6.1530000000000001E-2</v>
      </c>
      <c r="H156" s="41" t="s">
        <v>115</v>
      </c>
      <c r="I156" s="46">
        <f t="shared" ref="I156:I159" si="18">SUM(E156:F156)*G156/1000</f>
        <v>0</v>
      </c>
      <c r="J156" s="12"/>
    </row>
    <row r="157" spans="1:10" ht="20.100000000000001" customHeight="1" x14ac:dyDescent="0.25">
      <c r="A157" s="37" t="s">
        <v>37</v>
      </c>
      <c r="B157" s="41" t="s">
        <v>36</v>
      </c>
      <c r="C157" s="44"/>
      <c r="D157" s="44"/>
      <c r="E157" s="47">
        <f t="shared" si="17"/>
        <v>0</v>
      </c>
      <c r="F157" s="44"/>
      <c r="G157" s="41">
        <f>(60.6+20.2)/1000</f>
        <v>8.0799999999999997E-2</v>
      </c>
      <c r="H157" s="41" t="s">
        <v>115</v>
      </c>
      <c r="I157" s="46">
        <f t="shared" si="18"/>
        <v>0</v>
      </c>
      <c r="J157" s="12"/>
    </row>
    <row r="158" spans="1:10" ht="20.100000000000001" customHeight="1" x14ac:dyDescent="0.25">
      <c r="A158" s="37" t="s">
        <v>38</v>
      </c>
      <c r="B158" s="41" t="s">
        <v>39</v>
      </c>
      <c r="C158" s="44"/>
      <c r="D158" s="44"/>
      <c r="E158" s="47">
        <f t="shared" si="17"/>
        <v>0</v>
      </c>
      <c r="F158" s="44"/>
      <c r="G158" s="48">
        <f>38.6*(70.41+17.3)/1000</f>
        <v>3.3856059999999997</v>
      </c>
      <c r="H158" s="41" t="s">
        <v>116</v>
      </c>
      <c r="I158" s="46">
        <f t="shared" si="18"/>
        <v>0</v>
      </c>
      <c r="J158" s="12"/>
    </row>
    <row r="159" spans="1:10" ht="20.100000000000001" customHeight="1" x14ac:dyDescent="0.25">
      <c r="A159" s="37" t="s">
        <v>40</v>
      </c>
      <c r="B159" s="41" t="s">
        <v>39</v>
      </c>
      <c r="C159" s="44"/>
      <c r="D159" s="44"/>
      <c r="E159" s="47">
        <f t="shared" si="17"/>
        <v>0</v>
      </c>
      <c r="F159" s="44"/>
      <c r="G159" s="48">
        <f>34.2*(67.62+17.2)/1000</f>
        <v>2.9008440000000006</v>
      </c>
      <c r="H159" s="41" t="s">
        <v>116</v>
      </c>
      <c r="I159" s="46">
        <f t="shared" si="18"/>
        <v>0</v>
      </c>
      <c r="J159" s="12"/>
    </row>
    <row r="160" spans="1:10" ht="20.100000000000001" customHeight="1" x14ac:dyDescent="0.25">
      <c r="A160" s="37" t="s">
        <v>41</v>
      </c>
      <c r="B160" s="49"/>
      <c r="C160" s="44"/>
      <c r="D160" s="44"/>
      <c r="E160" s="47">
        <f t="shared" si="17"/>
        <v>0</v>
      </c>
      <c r="F160" s="44"/>
      <c r="G160" s="41" t="s">
        <v>42</v>
      </c>
      <c r="H160" s="41" t="s">
        <v>42</v>
      </c>
      <c r="I160" s="50"/>
      <c r="J160" s="12"/>
    </row>
    <row r="161" spans="1:10" ht="20.100000000000001" customHeight="1" thickBot="1" x14ac:dyDescent="0.3">
      <c r="A161" s="127" t="s">
        <v>43</v>
      </c>
      <c r="B161" s="128"/>
      <c r="C161" s="128"/>
      <c r="D161" s="128"/>
      <c r="E161" s="128"/>
      <c r="F161" s="128"/>
      <c r="G161" s="128"/>
      <c r="H161" s="128"/>
      <c r="I161" s="51">
        <f>SUM(I155:I160)</f>
        <v>0</v>
      </c>
      <c r="J161" s="12"/>
    </row>
    <row r="162" spans="1:10" ht="20.100000000000001" customHeight="1" thickBot="1" x14ac:dyDescent="0.3">
      <c r="A162" s="112" t="s">
        <v>105</v>
      </c>
      <c r="B162" s="113"/>
      <c r="C162" s="113"/>
      <c r="D162" s="113"/>
      <c r="E162" s="113"/>
      <c r="F162" s="114"/>
      <c r="I162" s="38"/>
      <c r="J162" s="12"/>
    </row>
    <row r="163" spans="1:10" ht="30" customHeight="1" x14ac:dyDescent="0.25">
      <c r="A163" s="40" t="s">
        <v>45</v>
      </c>
      <c r="B163" s="52" t="s">
        <v>27</v>
      </c>
      <c r="C163" s="97" t="s">
        <v>46</v>
      </c>
      <c r="D163" s="141" t="s">
        <v>47</v>
      </c>
      <c r="E163" s="141"/>
      <c r="F163" s="142"/>
      <c r="I163" s="38"/>
      <c r="J163" s="12"/>
    </row>
    <row r="164" spans="1:10" ht="30" customHeight="1" x14ac:dyDescent="0.25">
      <c r="A164" s="37" t="s">
        <v>48</v>
      </c>
      <c r="B164" s="41" t="s">
        <v>49</v>
      </c>
      <c r="C164" s="55"/>
      <c r="D164" s="143"/>
      <c r="E164" s="144"/>
      <c r="F164" s="145"/>
      <c r="I164" s="38"/>
      <c r="J164" s="12"/>
    </row>
    <row r="165" spans="1:10" ht="30" customHeight="1" thickBot="1" x14ac:dyDescent="0.3">
      <c r="A165" s="56" t="s">
        <v>50</v>
      </c>
      <c r="B165" s="57" t="s">
        <v>51</v>
      </c>
      <c r="C165" s="58"/>
      <c r="D165" s="146"/>
      <c r="E165" s="147"/>
      <c r="F165" s="148"/>
      <c r="G165" s="59"/>
      <c r="H165" s="59"/>
      <c r="I165" s="60"/>
      <c r="J165" s="12"/>
    </row>
    <row r="166" spans="1:10" ht="30" customHeight="1" thickBot="1" x14ac:dyDescent="0.3">
      <c r="C166" s="64"/>
      <c r="D166" s="64"/>
      <c r="E166" s="64"/>
      <c r="F166" s="64"/>
      <c r="I166" s="66"/>
      <c r="J166" s="12"/>
    </row>
    <row r="167" spans="1:10" ht="21.75" thickBot="1" x14ac:dyDescent="0.3">
      <c r="A167" s="213" t="s">
        <v>106</v>
      </c>
      <c r="B167" s="214"/>
      <c r="C167" s="214"/>
      <c r="D167" s="214"/>
      <c r="E167" s="214"/>
      <c r="F167" s="214"/>
      <c r="G167" s="214"/>
      <c r="H167" s="214"/>
      <c r="I167" s="215"/>
      <c r="J167" s="12"/>
    </row>
    <row r="168" spans="1:10" ht="21" x14ac:dyDescent="0.25">
      <c r="A168" s="30" t="s">
        <v>21</v>
      </c>
      <c r="B168" s="118"/>
      <c r="C168" s="119"/>
      <c r="D168" s="119"/>
      <c r="E168" s="119"/>
      <c r="F168" s="120"/>
      <c r="G168" s="31"/>
      <c r="H168" s="31"/>
      <c r="I168" s="32"/>
      <c r="J168" s="12"/>
    </row>
    <row r="169" spans="1:10" ht="21" x14ac:dyDescent="0.25">
      <c r="A169" s="37" t="s">
        <v>23</v>
      </c>
      <c r="B169" s="121"/>
      <c r="C169" s="122"/>
      <c r="D169" s="122"/>
      <c r="E169" s="122"/>
      <c r="F169" s="123"/>
      <c r="I169" s="38"/>
      <c r="J169" s="12"/>
    </row>
    <row r="170" spans="1:10" ht="30.75" thickBot="1" x14ac:dyDescent="0.3">
      <c r="A170" s="39" t="s">
        <v>25</v>
      </c>
      <c r="B170" s="124"/>
      <c r="C170" s="125"/>
      <c r="D170" s="125"/>
      <c r="E170" s="125"/>
      <c r="F170" s="126"/>
      <c r="I170" s="38"/>
      <c r="J170" s="12"/>
    </row>
    <row r="171" spans="1:10" ht="61.5" x14ac:dyDescent="0.25">
      <c r="A171" s="40" t="s">
        <v>26</v>
      </c>
      <c r="B171" s="52" t="s">
        <v>27</v>
      </c>
      <c r="C171" s="52" t="s">
        <v>28</v>
      </c>
      <c r="D171" s="52" t="s">
        <v>29</v>
      </c>
      <c r="E171" s="95" t="s">
        <v>30</v>
      </c>
      <c r="F171" s="96" t="s">
        <v>31</v>
      </c>
      <c r="G171" s="52" t="s">
        <v>32</v>
      </c>
      <c r="H171" s="52" t="s">
        <v>27</v>
      </c>
      <c r="I171" s="53" t="s">
        <v>113</v>
      </c>
      <c r="J171" s="12"/>
    </row>
    <row r="172" spans="1:10" ht="20.100000000000001" customHeight="1" x14ac:dyDescent="0.25">
      <c r="A172" s="37" t="s">
        <v>33</v>
      </c>
      <c r="B172" s="41" t="s">
        <v>34</v>
      </c>
      <c r="C172" s="62"/>
      <c r="D172" s="62"/>
      <c r="E172" s="43">
        <f t="shared" ref="E172:E177" si="19">C172-D172</f>
        <v>0</v>
      </c>
      <c r="F172" s="44"/>
      <c r="G172" s="45">
        <f>G$19</f>
        <v>0.19</v>
      </c>
      <c r="H172" s="41" t="s">
        <v>114</v>
      </c>
      <c r="I172" s="46">
        <f>SUM(E172:F172)*G172/1000</f>
        <v>0</v>
      </c>
      <c r="J172" s="12"/>
    </row>
    <row r="173" spans="1:10" ht="20.100000000000001" customHeight="1" x14ac:dyDescent="0.25">
      <c r="A173" s="37" t="s">
        <v>35</v>
      </c>
      <c r="B173" s="41" t="s">
        <v>36</v>
      </c>
      <c r="C173" s="44"/>
      <c r="D173" s="44"/>
      <c r="E173" s="47">
        <f t="shared" si="19"/>
        <v>0</v>
      </c>
      <c r="F173" s="44"/>
      <c r="G173" s="41">
        <f>(51.53+10)/1000</f>
        <v>6.1530000000000001E-2</v>
      </c>
      <c r="H173" s="41" t="s">
        <v>115</v>
      </c>
      <c r="I173" s="46">
        <f t="shared" ref="I173:I176" si="20">SUM(E173:F173)*G173/1000</f>
        <v>0</v>
      </c>
      <c r="J173" s="12"/>
    </row>
    <row r="174" spans="1:10" ht="20.100000000000001" customHeight="1" x14ac:dyDescent="0.25">
      <c r="A174" s="37" t="s">
        <v>37</v>
      </c>
      <c r="B174" s="41" t="s">
        <v>36</v>
      </c>
      <c r="C174" s="44"/>
      <c r="D174" s="44"/>
      <c r="E174" s="47">
        <f t="shared" si="19"/>
        <v>0</v>
      </c>
      <c r="F174" s="44"/>
      <c r="G174" s="41">
        <f>(60.6+20.2)/1000</f>
        <v>8.0799999999999997E-2</v>
      </c>
      <c r="H174" s="41" t="s">
        <v>115</v>
      </c>
      <c r="I174" s="46">
        <f t="shared" si="20"/>
        <v>0</v>
      </c>
      <c r="J174" s="12"/>
    </row>
    <row r="175" spans="1:10" ht="20.100000000000001" customHeight="1" x14ac:dyDescent="0.25">
      <c r="A175" s="37" t="s">
        <v>38</v>
      </c>
      <c r="B175" s="41" t="s">
        <v>39</v>
      </c>
      <c r="C175" s="44"/>
      <c r="D175" s="44"/>
      <c r="E175" s="47">
        <f t="shared" si="19"/>
        <v>0</v>
      </c>
      <c r="F175" s="44"/>
      <c r="G175" s="48">
        <f>38.6*(70.41+17.3)/1000</f>
        <v>3.3856059999999997</v>
      </c>
      <c r="H175" s="41" t="s">
        <v>116</v>
      </c>
      <c r="I175" s="46">
        <f t="shared" si="20"/>
        <v>0</v>
      </c>
      <c r="J175" s="12"/>
    </row>
    <row r="176" spans="1:10" ht="20.100000000000001" customHeight="1" x14ac:dyDescent="0.25">
      <c r="A176" s="37" t="s">
        <v>40</v>
      </c>
      <c r="B176" s="41" t="s">
        <v>39</v>
      </c>
      <c r="C176" s="44"/>
      <c r="D176" s="44"/>
      <c r="E176" s="47">
        <f t="shared" si="19"/>
        <v>0</v>
      </c>
      <c r="F176" s="44"/>
      <c r="G176" s="48">
        <f>34.2*(67.62+17.2)/1000</f>
        <v>2.9008440000000006</v>
      </c>
      <c r="H176" s="41" t="s">
        <v>116</v>
      </c>
      <c r="I176" s="46">
        <f t="shared" si="20"/>
        <v>0</v>
      </c>
      <c r="J176" s="12"/>
    </row>
    <row r="177" spans="1:10" ht="20.100000000000001" customHeight="1" x14ac:dyDescent="0.25">
      <c r="A177" s="37" t="s">
        <v>41</v>
      </c>
      <c r="B177" s="49"/>
      <c r="C177" s="44"/>
      <c r="D177" s="44"/>
      <c r="E177" s="47">
        <f t="shared" si="19"/>
        <v>0</v>
      </c>
      <c r="F177" s="44"/>
      <c r="G177" s="41" t="s">
        <v>42</v>
      </c>
      <c r="H177" s="41" t="s">
        <v>42</v>
      </c>
      <c r="I177" s="50"/>
      <c r="J177" s="12"/>
    </row>
    <row r="178" spans="1:10" ht="20.100000000000001" customHeight="1" thickBot="1" x14ac:dyDescent="0.3">
      <c r="A178" s="127" t="s">
        <v>43</v>
      </c>
      <c r="B178" s="128"/>
      <c r="C178" s="128"/>
      <c r="D178" s="128"/>
      <c r="E178" s="128"/>
      <c r="F178" s="128"/>
      <c r="G178" s="128"/>
      <c r="H178" s="128"/>
      <c r="I178" s="51">
        <f>SUM(I172:I177)</f>
        <v>0</v>
      </c>
      <c r="J178" s="12"/>
    </row>
    <row r="179" spans="1:10" ht="20.100000000000001" customHeight="1" thickBot="1" x14ac:dyDescent="0.3">
      <c r="A179" s="112" t="s">
        <v>107</v>
      </c>
      <c r="B179" s="113"/>
      <c r="C179" s="113"/>
      <c r="D179" s="113"/>
      <c r="E179" s="113"/>
      <c r="F179" s="114"/>
      <c r="I179" s="38"/>
      <c r="J179" s="12"/>
    </row>
    <row r="180" spans="1:10" ht="30" customHeight="1" x14ac:dyDescent="0.25">
      <c r="A180" s="40" t="s">
        <v>45</v>
      </c>
      <c r="B180" s="52" t="s">
        <v>27</v>
      </c>
      <c r="C180" s="97" t="s">
        <v>46</v>
      </c>
      <c r="D180" s="141" t="s">
        <v>47</v>
      </c>
      <c r="E180" s="141"/>
      <c r="F180" s="142"/>
      <c r="I180" s="38"/>
      <c r="J180" s="12"/>
    </row>
    <row r="181" spans="1:10" ht="30" customHeight="1" x14ac:dyDescent="0.25">
      <c r="A181" s="37" t="s">
        <v>48</v>
      </c>
      <c r="B181" s="41" t="s">
        <v>49</v>
      </c>
      <c r="C181" s="55"/>
      <c r="D181" s="143"/>
      <c r="E181" s="144"/>
      <c r="F181" s="145"/>
      <c r="I181" s="38"/>
      <c r="J181" s="12"/>
    </row>
    <row r="182" spans="1:10" ht="30" customHeight="1" thickBot="1" x14ac:dyDescent="0.3">
      <c r="A182" s="56" t="s">
        <v>50</v>
      </c>
      <c r="B182" s="57" t="s">
        <v>51</v>
      </c>
      <c r="C182" s="58"/>
      <c r="D182" s="146"/>
      <c r="E182" s="147"/>
      <c r="F182" s="148"/>
      <c r="G182" s="59"/>
      <c r="H182" s="59"/>
      <c r="I182" s="60"/>
      <c r="J182" s="12"/>
    </row>
    <row r="183" spans="1:10" ht="21" x14ac:dyDescent="0.25">
      <c r="C183" s="64"/>
      <c r="D183" s="64"/>
      <c r="E183" s="64"/>
      <c r="F183" s="64"/>
      <c r="I183" s="66"/>
      <c r="J183" s="12"/>
    </row>
    <row r="184" spans="1:10" ht="21" x14ac:dyDescent="0.25">
      <c r="C184" s="64"/>
      <c r="D184" s="64"/>
      <c r="E184" s="64"/>
      <c r="F184" s="64"/>
      <c r="I184" s="66"/>
      <c r="J184" s="12"/>
    </row>
    <row r="185" spans="1:10" ht="21" x14ac:dyDescent="0.25">
      <c r="C185" s="64"/>
      <c r="D185" s="64"/>
      <c r="E185" s="64"/>
      <c r="F185" s="64"/>
      <c r="G185" s="67"/>
      <c r="I185" s="66"/>
      <c r="J185" s="12"/>
    </row>
    <row r="186" spans="1:10" ht="21" x14ac:dyDescent="0.25">
      <c r="C186" s="64"/>
      <c r="D186" s="64"/>
      <c r="E186" s="64"/>
      <c r="F186" s="64"/>
      <c r="G186" s="67"/>
      <c r="I186" s="66"/>
      <c r="J186" s="12"/>
    </row>
    <row r="187" spans="1:10" ht="21" x14ac:dyDescent="0.25">
      <c r="C187" s="64"/>
      <c r="D187" s="64"/>
      <c r="E187" s="64"/>
      <c r="F187" s="64"/>
      <c r="J187" s="12"/>
    </row>
    <row r="188" spans="1:10" ht="21" x14ac:dyDescent="0.25">
      <c r="I188" s="65"/>
      <c r="J188" s="12"/>
    </row>
    <row r="189" spans="1:10" ht="21" x14ac:dyDescent="0.25">
      <c r="A189" s="17"/>
      <c r="B189" s="17"/>
      <c r="C189" s="17"/>
      <c r="D189" s="17"/>
      <c r="E189" s="17"/>
      <c r="F189" s="17"/>
      <c r="G189" s="17"/>
      <c r="H189" s="17"/>
      <c r="J189" s="12"/>
    </row>
    <row r="190" spans="1:10" ht="21" x14ac:dyDescent="0.25">
      <c r="B190" s="17"/>
      <c r="C190" s="17"/>
      <c r="D190" s="17"/>
      <c r="E190" s="17"/>
      <c r="F190" s="17"/>
      <c r="G190" s="17"/>
      <c r="H190" s="17"/>
      <c r="I190" s="68"/>
      <c r="J190" s="12"/>
    </row>
    <row r="191" spans="1:10" ht="15" customHeight="1" x14ac:dyDescent="0.25">
      <c r="I191" s="17"/>
      <c r="J191" s="12"/>
    </row>
    <row r="192" spans="1:10" ht="21" x14ac:dyDescent="0.25">
      <c r="A192" s="27"/>
      <c r="B192" s="27"/>
      <c r="C192" s="27"/>
      <c r="I192" s="17"/>
      <c r="J192" s="12"/>
    </row>
    <row r="193" spans="1:10" ht="21" x14ac:dyDescent="0.25">
      <c r="A193" s="27"/>
      <c r="B193" s="27"/>
      <c r="C193" s="69"/>
      <c r="D193" s="27"/>
      <c r="I193" s="65"/>
      <c r="J193" s="12"/>
    </row>
    <row r="194" spans="1:10" ht="11.25" customHeight="1" x14ac:dyDescent="0.25">
      <c r="C194" s="64"/>
      <c r="D194" s="64"/>
      <c r="J194" s="12"/>
    </row>
    <row r="195" spans="1:10" ht="21" x14ac:dyDescent="0.25">
      <c r="C195" s="64"/>
      <c r="D195" s="64"/>
      <c r="J195" s="12"/>
    </row>
    <row r="196" spans="1:10" ht="21" x14ac:dyDescent="0.25">
      <c r="C196" s="70"/>
      <c r="D196" s="64"/>
      <c r="J196" s="12"/>
    </row>
    <row r="197" spans="1:10" ht="21" x14ac:dyDescent="0.25">
      <c r="D197" s="64"/>
      <c r="J197" s="12"/>
    </row>
    <row r="198" spans="1:10" ht="21" x14ac:dyDescent="0.25">
      <c r="A198" s="27"/>
      <c r="B198" s="27"/>
      <c r="C198" s="69"/>
      <c r="D198" s="64"/>
      <c r="J198" s="12"/>
    </row>
    <row r="199" spans="1:10" ht="21" x14ac:dyDescent="0.25">
      <c r="C199" s="64"/>
      <c r="D199" s="64"/>
      <c r="J199" s="12"/>
    </row>
    <row r="200" spans="1:10" ht="21" x14ac:dyDescent="0.25">
      <c r="C200" s="64"/>
      <c r="D200" s="64"/>
      <c r="J200" s="12"/>
    </row>
    <row r="201" spans="1:10" ht="21" x14ac:dyDescent="0.25">
      <c r="A201" s="71"/>
      <c r="B201" s="71"/>
      <c r="C201" s="71"/>
      <c r="D201" s="71"/>
      <c r="E201" s="71"/>
      <c r="F201" s="71"/>
      <c r="G201" s="71"/>
      <c r="H201" s="71"/>
      <c r="I201" s="71"/>
      <c r="J201" s="12"/>
    </row>
    <row r="202" spans="1:10" ht="21" x14ac:dyDescent="0.25">
      <c r="B202" s="72"/>
      <c r="C202" s="72"/>
      <c r="D202" s="72"/>
      <c r="E202" s="72"/>
      <c r="F202" s="72"/>
      <c r="J202" s="12"/>
    </row>
    <row r="203" spans="1:10" ht="21" x14ac:dyDescent="0.25">
      <c r="B203" s="72"/>
      <c r="C203" s="72"/>
      <c r="D203" s="72"/>
      <c r="E203" s="72"/>
      <c r="F203" s="72"/>
      <c r="J203" s="12"/>
    </row>
    <row r="204" spans="1:10" ht="21" x14ac:dyDescent="0.25">
      <c r="J204" s="12"/>
    </row>
    <row r="205" spans="1:10" ht="21" x14ac:dyDescent="0.25">
      <c r="A205" s="27"/>
      <c r="B205" s="27"/>
      <c r="C205" s="27"/>
      <c r="D205" s="27"/>
      <c r="E205" s="73"/>
      <c r="F205" s="27"/>
      <c r="G205" s="27"/>
      <c r="H205" s="27"/>
      <c r="I205" s="27"/>
      <c r="J205" s="12"/>
    </row>
    <row r="206" spans="1:10" ht="21" x14ac:dyDescent="0.25">
      <c r="C206" s="74"/>
      <c r="D206" s="74"/>
      <c r="E206" s="64"/>
      <c r="F206" s="64"/>
      <c r="I206" s="66"/>
      <c r="J206" s="12"/>
    </row>
    <row r="207" spans="1:10" ht="21" x14ac:dyDescent="0.25">
      <c r="C207" s="64"/>
      <c r="D207" s="64"/>
      <c r="E207" s="64"/>
      <c r="F207" s="64"/>
      <c r="I207" s="66"/>
      <c r="J207" s="12"/>
    </row>
    <row r="208" spans="1:10" ht="21" x14ac:dyDescent="0.25">
      <c r="C208" s="64"/>
      <c r="D208" s="64"/>
      <c r="E208" s="64"/>
      <c r="F208" s="64"/>
      <c r="I208" s="66"/>
      <c r="J208" s="12"/>
    </row>
    <row r="209" spans="1:10" ht="21" x14ac:dyDescent="0.25">
      <c r="C209" s="64"/>
      <c r="D209" s="64"/>
      <c r="E209" s="64"/>
      <c r="F209" s="64"/>
      <c r="G209" s="67"/>
      <c r="I209" s="66"/>
      <c r="J209" s="12"/>
    </row>
    <row r="210" spans="1:10" ht="32.25" customHeight="1" x14ac:dyDescent="0.25">
      <c r="C210" s="64"/>
      <c r="D210" s="64"/>
      <c r="E210" s="64"/>
      <c r="F210" s="64"/>
      <c r="G210" s="67"/>
      <c r="I210" s="66"/>
      <c r="J210" s="12"/>
    </row>
    <row r="211" spans="1:10" ht="46.5" customHeight="1" x14ac:dyDescent="0.25">
      <c r="C211" s="64"/>
      <c r="D211" s="64"/>
      <c r="E211" s="64"/>
      <c r="F211" s="64"/>
      <c r="J211" s="12"/>
    </row>
    <row r="212" spans="1:10" ht="21" x14ac:dyDescent="0.25">
      <c r="I212" s="65"/>
      <c r="J212" s="12"/>
    </row>
    <row r="213" spans="1:10" ht="21" x14ac:dyDescent="0.25">
      <c r="A213" s="17"/>
      <c r="B213" s="17"/>
      <c r="C213" s="17"/>
      <c r="D213" s="17"/>
      <c r="E213" s="17"/>
      <c r="F213" s="17"/>
      <c r="G213" s="17"/>
      <c r="H213" s="17"/>
      <c r="J213" s="12"/>
    </row>
    <row r="214" spans="1:10" ht="15" customHeight="1" x14ac:dyDescent="0.25">
      <c r="B214" s="17"/>
      <c r="C214" s="17"/>
      <c r="D214" s="17"/>
      <c r="E214" s="17"/>
      <c r="F214" s="17"/>
      <c r="G214" s="17"/>
      <c r="H214" s="17"/>
      <c r="I214" s="68"/>
      <c r="J214" s="12"/>
    </row>
    <row r="215" spans="1:10" ht="21" x14ac:dyDescent="0.25">
      <c r="I215" s="17"/>
      <c r="J215" s="12"/>
    </row>
    <row r="216" spans="1:10" ht="21" x14ac:dyDescent="0.25">
      <c r="A216" s="27"/>
      <c r="B216" s="27"/>
      <c r="C216" s="27"/>
      <c r="I216" s="17"/>
      <c r="J216" s="12"/>
    </row>
    <row r="217" spans="1:10" ht="21" x14ac:dyDescent="0.25">
      <c r="A217" s="27"/>
      <c r="B217" s="27"/>
      <c r="C217" s="69"/>
      <c r="D217" s="27"/>
      <c r="I217" s="65"/>
      <c r="J217" s="12"/>
    </row>
    <row r="218" spans="1:10" ht="21" x14ac:dyDescent="0.25">
      <c r="C218" s="64"/>
      <c r="D218" s="64"/>
      <c r="J218" s="12"/>
    </row>
    <row r="219" spans="1:10" ht="21" x14ac:dyDescent="0.25">
      <c r="C219" s="64"/>
      <c r="D219" s="64"/>
      <c r="J219" s="12"/>
    </row>
    <row r="220" spans="1:10" ht="21" x14ac:dyDescent="0.25">
      <c r="C220" s="70"/>
      <c r="D220" s="64"/>
      <c r="J220" s="12"/>
    </row>
    <row r="221" spans="1:10" ht="21" x14ac:dyDescent="0.25">
      <c r="D221" s="64"/>
      <c r="J221" s="12"/>
    </row>
    <row r="222" spans="1:10" ht="21" x14ac:dyDescent="0.25">
      <c r="C222" s="64"/>
      <c r="D222" s="64"/>
      <c r="J222" s="12"/>
    </row>
    <row r="223" spans="1:10" ht="21" x14ac:dyDescent="0.25">
      <c r="C223" s="64"/>
      <c r="D223" s="64"/>
      <c r="J223" s="12"/>
    </row>
    <row r="224" spans="1:10" ht="21" x14ac:dyDescent="0.25">
      <c r="C224" s="70"/>
      <c r="J224" s="12"/>
    </row>
    <row r="225" spans="1:10" ht="21" x14ac:dyDescent="0.25">
      <c r="J225" s="12"/>
    </row>
    <row r="226" spans="1:10" ht="21" x14ac:dyDescent="0.25">
      <c r="B226" s="75"/>
      <c r="C226" s="75"/>
      <c r="D226" s="75"/>
      <c r="E226" s="75"/>
      <c r="F226" s="75"/>
      <c r="J226" s="12"/>
    </row>
    <row r="227" spans="1:10" ht="21" x14ac:dyDescent="0.25">
      <c r="J227" s="12"/>
    </row>
    <row r="228" spans="1:10" ht="21" x14ac:dyDescent="0.25">
      <c r="J228" s="12"/>
    </row>
    <row r="229" spans="1:10" ht="21" x14ac:dyDescent="0.25">
      <c r="J229" s="12"/>
    </row>
    <row r="230" spans="1:10" ht="21" x14ac:dyDescent="0.25">
      <c r="J230" s="12"/>
    </row>
    <row r="231" spans="1:10" ht="21" x14ac:dyDescent="0.25">
      <c r="J231" s="12"/>
    </row>
    <row r="232" spans="1:10" ht="21" x14ac:dyDescent="0.25">
      <c r="J232" s="12"/>
    </row>
    <row r="233" spans="1:10" ht="21" x14ac:dyDescent="0.25">
      <c r="J233" s="12"/>
    </row>
    <row r="234" spans="1:10" ht="21" x14ac:dyDescent="0.25">
      <c r="A234" s="61"/>
      <c r="J234" s="12"/>
    </row>
    <row r="235" spans="1:10" ht="21" x14ac:dyDescent="0.25">
      <c r="J235" s="12"/>
    </row>
    <row r="236" spans="1:10" ht="21" x14ac:dyDescent="0.25">
      <c r="J236" s="12"/>
    </row>
    <row r="237" spans="1:10" ht="21" x14ac:dyDescent="0.25">
      <c r="A237" s="61"/>
      <c r="J237" s="12"/>
    </row>
    <row r="238" spans="1:10" ht="21" x14ac:dyDescent="0.25">
      <c r="J238" s="12"/>
    </row>
    <row r="239" spans="1:10" ht="21" x14ac:dyDescent="0.25">
      <c r="J239" s="12"/>
    </row>
    <row r="240" spans="1:10" ht="21" x14ac:dyDescent="0.25">
      <c r="J240" s="12"/>
    </row>
    <row r="241" spans="10:10" ht="21" x14ac:dyDescent="0.25">
      <c r="J241" s="12"/>
    </row>
    <row r="242" spans="10:10" ht="21" x14ac:dyDescent="0.25">
      <c r="J242" s="12"/>
    </row>
    <row r="243" spans="10:10" ht="21" x14ac:dyDescent="0.25">
      <c r="J243" s="12"/>
    </row>
    <row r="244" spans="10:10" ht="21" x14ac:dyDescent="0.25">
      <c r="J244" s="12"/>
    </row>
    <row r="245" spans="10:10" ht="21" x14ac:dyDescent="0.25">
      <c r="J245" s="12"/>
    </row>
    <row r="246" spans="10:10" ht="21" x14ac:dyDescent="0.25">
      <c r="J246" s="12"/>
    </row>
    <row r="247" spans="10:10" ht="21" x14ac:dyDescent="0.25">
      <c r="J247" s="12"/>
    </row>
    <row r="248" spans="10:10" ht="21" x14ac:dyDescent="0.25">
      <c r="J248" s="12"/>
    </row>
    <row r="249" spans="10:10" ht="21" x14ac:dyDescent="0.25">
      <c r="J249" s="12"/>
    </row>
    <row r="250" spans="10:10" ht="21" x14ac:dyDescent="0.25">
      <c r="J250" s="12"/>
    </row>
    <row r="251" spans="10:10" ht="21" x14ac:dyDescent="0.25">
      <c r="J251" s="12"/>
    </row>
    <row r="252" spans="10:10" ht="21" x14ac:dyDescent="0.25">
      <c r="J252" s="12"/>
    </row>
    <row r="253" spans="10:10" ht="21" x14ac:dyDescent="0.25">
      <c r="J253" s="12"/>
    </row>
    <row r="254" spans="10:10" ht="21" x14ac:dyDescent="0.25">
      <c r="J254" s="12"/>
    </row>
    <row r="255" spans="10:10" ht="21" x14ac:dyDescent="0.25">
      <c r="J255" s="12"/>
    </row>
    <row r="256" spans="10:10" ht="21" x14ac:dyDescent="0.25">
      <c r="J256" s="12"/>
    </row>
    <row r="257" spans="10:10" ht="21" x14ac:dyDescent="0.25">
      <c r="J257" s="12"/>
    </row>
    <row r="258" spans="10:10" ht="21" x14ac:dyDescent="0.25">
      <c r="J258" s="12"/>
    </row>
    <row r="259" spans="10:10" ht="21" x14ac:dyDescent="0.25">
      <c r="J259" s="12"/>
    </row>
    <row r="260" spans="10:10" ht="21" x14ac:dyDescent="0.25">
      <c r="J260" s="12"/>
    </row>
    <row r="261" spans="10:10" ht="21" x14ac:dyDescent="0.25">
      <c r="J261" s="12"/>
    </row>
    <row r="262" spans="10:10" ht="21" x14ac:dyDescent="0.25">
      <c r="J262" s="12"/>
    </row>
    <row r="263" spans="10:10" ht="21" x14ac:dyDescent="0.25">
      <c r="J263" s="12"/>
    </row>
    <row r="264" spans="10:10" ht="21" x14ac:dyDescent="0.25">
      <c r="J264" s="12"/>
    </row>
    <row r="265" spans="10:10" ht="21" x14ac:dyDescent="0.25">
      <c r="J265" s="12"/>
    </row>
    <row r="266" spans="10:10" ht="21" x14ac:dyDescent="0.25">
      <c r="J266" s="12"/>
    </row>
    <row r="267" spans="10:10" ht="21" x14ac:dyDescent="0.25">
      <c r="J267" s="12"/>
    </row>
    <row r="268" spans="10:10" ht="21" x14ac:dyDescent="0.25">
      <c r="J268" s="12"/>
    </row>
    <row r="269" spans="10:10" ht="21" x14ac:dyDescent="0.25">
      <c r="J269" s="12"/>
    </row>
    <row r="270" spans="10:10" ht="21" x14ac:dyDescent="0.25">
      <c r="J270" s="12"/>
    </row>
    <row r="271" spans="10:10" ht="21" x14ac:dyDescent="0.25">
      <c r="J271" s="12"/>
    </row>
    <row r="272" spans="10:10" ht="21" x14ac:dyDescent="0.25">
      <c r="J272" s="12"/>
    </row>
    <row r="273" spans="10:10" ht="21" x14ac:dyDescent="0.25">
      <c r="J273" s="12"/>
    </row>
    <row r="274" spans="10:10" ht="21" x14ac:dyDescent="0.25">
      <c r="J274" s="12"/>
    </row>
    <row r="275" spans="10:10" ht="21" x14ac:dyDescent="0.25">
      <c r="J275" s="12"/>
    </row>
    <row r="276" spans="10:10" ht="21" x14ac:dyDescent="0.25">
      <c r="J276" s="12"/>
    </row>
    <row r="277" spans="10:10" ht="21" x14ac:dyDescent="0.25">
      <c r="J277" s="12"/>
    </row>
    <row r="278" spans="10:10" ht="21" x14ac:dyDescent="0.25">
      <c r="J278" s="12"/>
    </row>
    <row r="279" spans="10:10" ht="21" x14ac:dyDescent="0.25">
      <c r="J279" s="12"/>
    </row>
    <row r="280" spans="10:10" ht="21" x14ac:dyDescent="0.25">
      <c r="J280" s="12"/>
    </row>
    <row r="281" spans="10:10" ht="21" x14ac:dyDescent="0.25">
      <c r="J281" s="12"/>
    </row>
    <row r="282" spans="10:10" ht="21" x14ac:dyDescent="0.25">
      <c r="J282" s="12"/>
    </row>
    <row r="283" spans="10:10" ht="21" x14ac:dyDescent="0.25">
      <c r="J283" s="12"/>
    </row>
    <row r="284" spans="10:10" ht="21" x14ac:dyDescent="0.25">
      <c r="J284" s="12"/>
    </row>
    <row r="285" spans="10:10" ht="21" x14ac:dyDescent="0.25">
      <c r="J285" s="12"/>
    </row>
    <row r="286" spans="10:10" ht="21" x14ac:dyDescent="0.25">
      <c r="J286" s="12"/>
    </row>
    <row r="287" spans="10:10" ht="21" x14ac:dyDescent="0.25">
      <c r="J287" s="12"/>
    </row>
    <row r="288" spans="10:10" ht="21" x14ac:dyDescent="0.25">
      <c r="J288" s="12"/>
    </row>
    <row r="289" spans="10:10" ht="21" x14ac:dyDescent="0.25">
      <c r="J289" s="12"/>
    </row>
    <row r="290" spans="10:10" ht="21" x14ac:dyDescent="0.25">
      <c r="J290" s="12"/>
    </row>
    <row r="291" spans="10:10" ht="21" x14ac:dyDescent="0.25">
      <c r="J291" s="12"/>
    </row>
    <row r="292" spans="10:10" ht="21" x14ac:dyDescent="0.25">
      <c r="J292" s="12"/>
    </row>
    <row r="293" spans="10:10" ht="21" x14ac:dyDescent="0.25">
      <c r="J293" s="12"/>
    </row>
    <row r="294" spans="10:10" ht="21" x14ac:dyDescent="0.25">
      <c r="J294" s="12"/>
    </row>
    <row r="295" spans="10:10" ht="21" x14ac:dyDescent="0.25">
      <c r="J295" s="12"/>
    </row>
    <row r="296" spans="10:10" ht="21" x14ac:dyDescent="0.25">
      <c r="J296" s="12"/>
    </row>
    <row r="297" spans="10:10" ht="21" x14ac:dyDescent="0.25">
      <c r="J297" s="12"/>
    </row>
    <row r="298" spans="10:10" ht="21" x14ac:dyDescent="0.25">
      <c r="J298" s="12"/>
    </row>
    <row r="299" spans="10:10" ht="21" x14ac:dyDescent="0.25">
      <c r="J299" s="12"/>
    </row>
    <row r="300" spans="10:10" ht="21" x14ac:dyDescent="0.25">
      <c r="J300" s="12"/>
    </row>
    <row r="301" spans="10:10" ht="21" x14ac:dyDescent="0.25">
      <c r="J301" s="12"/>
    </row>
    <row r="302" spans="10:10" ht="21" x14ac:dyDescent="0.25">
      <c r="J302" s="12"/>
    </row>
    <row r="303" spans="10:10" ht="21" x14ac:dyDescent="0.25">
      <c r="J303" s="12"/>
    </row>
    <row r="304" spans="10:10" ht="21" x14ac:dyDescent="0.25">
      <c r="J304" s="12"/>
    </row>
    <row r="305" spans="10:10" ht="21" x14ac:dyDescent="0.25">
      <c r="J305" s="12"/>
    </row>
    <row r="306" spans="10:10" ht="21" x14ac:dyDescent="0.25">
      <c r="J306" s="12"/>
    </row>
    <row r="307" spans="10:10" ht="21" x14ac:dyDescent="0.25">
      <c r="J307" s="12"/>
    </row>
    <row r="308" spans="10:10" ht="21" x14ac:dyDescent="0.25">
      <c r="J308" s="12"/>
    </row>
    <row r="309" spans="10:10" ht="21" x14ac:dyDescent="0.25">
      <c r="J309" s="12"/>
    </row>
    <row r="310" spans="10:10" ht="21" x14ac:dyDescent="0.25">
      <c r="J310" s="12"/>
    </row>
    <row r="311" spans="10:10" ht="21" x14ac:dyDescent="0.25">
      <c r="J311" s="12"/>
    </row>
    <row r="312" spans="10:10" ht="21" x14ac:dyDescent="0.25">
      <c r="J312" s="12"/>
    </row>
    <row r="313" spans="10:10" ht="21" x14ac:dyDescent="0.25">
      <c r="J313" s="12"/>
    </row>
    <row r="314" spans="10:10" ht="21" x14ac:dyDescent="0.25">
      <c r="J314" s="12"/>
    </row>
    <row r="315" spans="10:10" ht="21" x14ac:dyDescent="0.25">
      <c r="J315" s="12"/>
    </row>
    <row r="316" spans="10:10" ht="21" x14ac:dyDescent="0.25">
      <c r="J316" s="12"/>
    </row>
    <row r="317" spans="10:10" ht="21" x14ac:dyDescent="0.25">
      <c r="J317" s="12"/>
    </row>
    <row r="318" spans="10:10" ht="21" x14ac:dyDescent="0.25">
      <c r="J318" s="12"/>
    </row>
    <row r="319" spans="10:10" ht="21" x14ac:dyDescent="0.25">
      <c r="J319" s="12"/>
    </row>
    <row r="320" spans="10:10" ht="21" x14ac:dyDescent="0.25">
      <c r="J320" s="12"/>
    </row>
    <row r="321" spans="10:10" ht="21" x14ac:dyDescent="0.25">
      <c r="J321" s="12"/>
    </row>
    <row r="322" spans="10:10" ht="21" x14ac:dyDescent="0.25">
      <c r="J322" s="12"/>
    </row>
    <row r="323" spans="10:10" ht="21" x14ac:dyDescent="0.25">
      <c r="J323" s="12"/>
    </row>
    <row r="324" spans="10:10" ht="21" x14ac:dyDescent="0.25">
      <c r="J324" s="12"/>
    </row>
    <row r="325" spans="10:10" ht="21" x14ac:dyDescent="0.25">
      <c r="J325" s="12"/>
    </row>
    <row r="326" spans="10:10" ht="21" x14ac:dyDescent="0.25">
      <c r="J326" s="12"/>
    </row>
    <row r="327" spans="10:10" ht="21" x14ac:dyDescent="0.25">
      <c r="J327" s="12"/>
    </row>
    <row r="328" spans="10:10" ht="21" x14ac:dyDescent="0.25">
      <c r="J328" s="12"/>
    </row>
    <row r="329" spans="10:10" ht="21" x14ac:dyDescent="0.25">
      <c r="J329" s="12"/>
    </row>
    <row r="330" spans="10:10" ht="21" x14ac:dyDescent="0.25">
      <c r="J330" s="12"/>
    </row>
    <row r="331" spans="10:10" ht="21" x14ac:dyDescent="0.25">
      <c r="J331" s="12"/>
    </row>
    <row r="332" spans="10:10" ht="21" x14ac:dyDescent="0.25">
      <c r="J332" s="12"/>
    </row>
    <row r="333" spans="10:10" ht="21" x14ac:dyDescent="0.25">
      <c r="J333" s="12"/>
    </row>
    <row r="334" spans="10:10" ht="21" x14ac:dyDescent="0.25">
      <c r="J334" s="12"/>
    </row>
    <row r="335" spans="10:10" ht="21" x14ac:dyDescent="0.25">
      <c r="J335" s="12"/>
    </row>
    <row r="336" spans="10:10" ht="21" x14ac:dyDescent="0.25">
      <c r="J336" s="12"/>
    </row>
    <row r="337" spans="10:10" ht="21" x14ac:dyDescent="0.25">
      <c r="J337" s="12"/>
    </row>
    <row r="338" spans="10:10" ht="21" x14ac:dyDescent="0.25">
      <c r="J338" s="12"/>
    </row>
    <row r="339" spans="10:10" ht="21" x14ac:dyDescent="0.25">
      <c r="J339" s="12"/>
    </row>
    <row r="340" spans="10:10" ht="21" x14ac:dyDescent="0.25">
      <c r="J340" s="12"/>
    </row>
    <row r="341" spans="10:10" ht="21" x14ac:dyDescent="0.25">
      <c r="J341" s="12"/>
    </row>
    <row r="342" spans="10:10" ht="21" x14ac:dyDescent="0.25">
      <c r="J342" s="12"/>
    </row>
    <row r="343" spans="10:10" ht="21" x14ac:dyDescent="0.25">
      <c r="J343" s="12"/>
    </row>
    <row r="344" spans="10:10" ht="21" x14ac:dyDescent="0.25">
      <c r="J344" s="12"/>
    </row>
    <row r="345" spans="10:10" ht="21" x14ac:dyDescent="0.25">
      <c r="J345" s="12"/>
    </row>
    <row r="346" spans="10:10" ht="21" x14ac:dyDescent="0.25">
      <c r="J346" s="12"/>
    </row>
    <row r="347" spans="10:10" ht="21" x14ac:dyDescent="0.25">
      <c r="J347" s="12"/>
    </row>
    <row r="348" spans="10:10" ht="21" x14ac:dyDescent="0.25">
      <c r="J348" s="12"/>
    </row>
    <row r="349" spans="10:10" ht="21" x14ac:dyDescent="0.25">
      <c r="J349" s="12"/>
    </row>
    <row r="350" spans="10:10" ht="21" x14ac:dyDescent="0.25">
      <c r="J350" s="12"/>
    </row>
    <row r="351" spans="10:10" ht="21" x14ac:dyDescent="0.25">
      <c r="J351" s="12"/>
    </row>
    <row r="352" spans="10:10" ht="21" x14ac:dyDescent="0.25">
      <c r="J352" s="12"/>
    </row>
    <row r="353" spans="10:10" ht="21" x14ac:dyDescent="0.25">
      <c r="J353" s="12"/>
    </row>
    <row r="354" spans="10:10" ht="21" x14ac:dyDescent="0.25">
      <c r="J354" s="12"/>
    </row>
    <row r="355" spans="10:10" ht="21" x14ac:dyDescent="0.25">
      <c r="J355" s="12"/>
    </row>
    <row r="356" spans="10:10" ht="21" x14ac:dyDescent="0.25">
      <c r="J356" s="12"/>
    </row>
    <row r="357" spans="10:10" ht="21" x14ac:dyDescent="0.25">
      <c r="J357" s="12"/>
    </row>
    <row r="358" spans="10:10" ht="21" x14ac:dyDescent="0.25">
      <c r="J358" s="12"/>
    </row>
    <row r="359" spans="10:10" ht="21" x14ac:dyDescent="0.25">
      <c r="J359" s="12"/>
    </row>
    <row r="360" spans="10:10" ht="21" x14ac:dyDescent="0.25">
      <c r="J360" s="12"/>
    </row>
    <row r="361" spans="10:10" ht="21" x14ac:dyDescent="0.25">
      <c r="J361" s="12"/>
    </row>
    <row r="362" spans="10:10" ht="21" x14ac:dyDescent="0.25">
      <c r="J362" s="12"/>
    </row>
    <row r="363" spans="10:10" ht="21" x14ac:dyDescent="0.25">
      <c r="J363" s="12"/>
    </row>
    <row r="364" spans="10:10" ht="21" x14ac:dyDescent="0.25">
      <c r="J364" s="12"/>
    </row>
    <row r="365" spans="10:10" ht="21" x14ac:dyDescent="0.25">
      <c r="J365" s="12"/>
    </row>
    <row r="366" spans="10:10" ht="21" x14ac:dyDescent="0.25">
      <c r="J366" s="12"/>
    </row>
    <row r="367" spans="10:10" ht="21" x14ac:dyDescent="0.25">
      <c r="J367" s="12"/>
    </row>
    <row r="368" spans="10:10" ht="21" x14ac:dyDescent="0.25">
      <c r="J368" s="12"/>
    </row>
    <row r="369" spans="10:10" ht="21" x14ac:dyDescent="0.25">
      <c r="J369" s="12"/>
    </row>
    <row r="370" spans="10:10" ht="21" x14ac:dyDescent="0.25">
      <c r="J370" s="12"/>
    </row>
    <row r="371" spans="10:10" ht="21" x14ac:dyDescent="0.25">
      <c r="J371" s="12"/>
    </row>
    <row r="372" spans="10:10" ht="21" x14ac:dyDescent="0.25">
      <c r="J372" s="12"/>
    </row>
    <row r="373" spans="10:10" ht="21" x14ac:dyDescent="0.25">
      <c r="J373" s="12"/>
    </row>
    <row r="374" spans="10:10" ht="21" x14ac:dyDescent="0.25">
      <c r="J374" s="12"/>
    </row>
    <row r="375" spans="10:10" ht="21" x14ac:dyDescent="0.25">
      <c r="J375" s="12"/>
    </row>
    <row r="376" spans="10:10" ht="21" x14ac:dyDescent="0.25">
      <c r="J376" s="12"/>
    </row>
    <row r="377" spans="10:10" ht="21" x14ac:dyDescent="0.25">
      <c r="J377" s="12"/>
    </row>
    <row r="378" spans="10:10" ht="21" x14ac:dyDescent="0.25">
      <c r="J378" s="12"/>
    </row>
    <row r="379" spans="10:10" ht="21" x14ac:dyDescent="0.25">
      <c r="J379" s="12"/>
    </row>
    <row r="380" spans="10:10" ht="21" x14ac:dyDescent="0.25">
      <c r="J380" s="12"/>
    </row>
    <row r="381" spans="10:10" ht="21" x14ac:dyDescent="0.25">
      <c r="J381" s="12"/>
    </row>
    <row r="382" spans="10:10" ht="21" x14ac:dyDescent="0.25">
      <c r="J382" s="12"/>
    </row>
    <row r="383" spans="10:10" ht="21" x14ac:dyDescent="0.25">
      <c r="J383" s="12"/>
    </row>
    <row r="384" spans="10:10" ht="21" x14ac:dyDescent="0.25">
      <c r="J384" s="12"/>
    </row>
    <row r="385" spans="10:10" ht="21" x14ac:dyDescent="0.25">
      <c r="J385" s="12"/>
    </row>
    <row r="386" spans="10:10" ht="21" x14ac:dyDescent="0.25">
      <c r="J386" s="12"/>
    </row>
    <row r="387" spans="10:10" ht="21" x14ac:dyDescent="0.25">
      <c r="J387" s="12"/>
    </row>
    <row r="388" spans="10:10" ht="21" x14ac:dyDescent="0.25">
      <c r="J388" s="12"/>
    </row>
    <row r="389" spans="10:10" ht="21" x14ac:dyDescent="0.25">
      <c r="J389" s="12"/>
    </row>
    <row r="390" spans="10:10" ht="21" x14ac:dyDescent="0.25">
      <c r="J390" s="12"/>
    </row>
    <row r="391" spans="10:10" ht="21" x14ac:dyDescent="0.25">
      <c r="J391" s="12"/>
    </row>
    <row r="392" spans="10:10" ht="21" x14ac:dyDescent="0.25">
      <c r="J392" s="12"/>
    </row>
    <row r="393" spans="10:10" ht="21" x14ac:dyDescent="0.25">
      <c r="J393" s="12"/>
    </row>
    <row r="394" spans="10:10" ht="21" x14ac:dyDescent="0.25">
      <c r="J394" s="12"/>
    </row>
    <row r="395" spans="10:10" ht="21" x14ac:dyDescent="0.25">
      <c r="J395" s="12"/>
    </row>
    <row r="396" spans="10:10" ht="21" x14ac:dyDescent="0.25">
      <c r="J396" s="12"/>
    </row>
    <row r="397" spans="10:10" ht="21" x14ac:dyDescent="0.25">
      <c r="J397" s="12"/>
    </row>
    <row r="398" spans="10:10" ht="21" x14ac:dyDescent="0.25">
      <c r="J398" s="12"/>
    </row>
    <row r="399" spans="10:10" ht="21" x14ac:dyDescent="0.25">
      <c r="J399" s="12"/>
    </row>
    <row r="400" spans="10:10" ht="21" x14ac:dyDescent="0.25">
      <c r="J400" s="12"/>
    </row>
    <row r="401" spans="10:10" ht="21" x14ac:dyDescent="0.25">
      <c r="J401" s="12"/>
    </row>
    <row r="402" spans="10:10" ht="21" x14ac:dyDescent="0.25">
      <c r="J402" s="12"/>
    </row>
    <row r="403" spans="10:10" ht="21" x14ac:dyDescent="0.25">
      <c r="J403" s="12"/>
    </row>
    <row r="404" spans="10:10" ht="21" x14ac:dyDescent="0.25">
      <c r="J404" s="12"/>
    </row>
    <row r="405" spans="10:10" ht="21" x14ac:dyDescent="0.25">
      <c r="J405" s="12"/>
    </row>
    <row r="406" spans="10:10" ht="21" x14ac:dyDescent="0.25">
      <c r="J406" s="12"/>
    </row>
    <row r="407" spans="10:10" ht="21" x14ac:dyDescent="0.25">
      <c r="J407" s="12"/>
    </row>
    <row r="408" spans="10:10" ht="21" x14ac:dyDescent="0.25">
      <c r="J408" s="12"/>
    </row>
    <row r="409" spans="10:10" ht="21" x14ac:dyDescent="0.25">
      <c r="J409" s="12"/>
    </row>
    <row r="410" spans="10:10" ht="21" x14ac:dyDescent="0.25">
      <c r="J410" s="12"/>
    </row>
    <row r="411" spans="10:10" ht="21" x14ac:dyDescent="0.25">
      <c r="J411" s="12"/>
    </row>
    <row r="412" spans="10:10" ht="21" x14ac:dyDescent="0.25">
      <c r="J412" s="12"/>
    </row>
    <row r="413" spans="10:10" ht="21" x14ac:dyDescent="0.25">
      <c r="J413" s="12"/>
    </row>
    <row r="414" spans="10:10" ht="21" x14ac:dyDescent="0.25">
      <c r="J414" s="12"/>
    </row>
    <row r="415" spans="10:10" ht="21" x14ac:dyDescent="0.25">
      <c r="J415" s="12"/>
    </row>
    <row r="416" spans="10:10" ht="21" x14ac:dyDescent="0.25">
      <c r="J416" s="12"/>
    </row>
    <row r="417" spans="10:10" ht="21" x14ac:dyDescent="0.25">
      <c r="J417" s="12"/>
    </row>
    <row r="418" spans="10:10" ht="21" x14ac:dyDescent="0.25">
      <c r="J418" s="12"/>
    </row>
    <row r="419" spans="10:10" ht="21" x14ac:dyDescent="0.25">
      <c r="J419" s="12"/>
    </row>
    <row r="420" spans="10:10" ht="21" x14ac:dyDescent="0.25">
      <c r="J420" s="12"/>
    </row>
    <row r="421" spans="10:10" ht="21" x14ac:dyDescent="0.25">
      <c r="J421" s="12"/>
    </row>
    <row r="422" spans="10:10" ht="21" x14ac:dyDescent="0.25">
      <c r="J422" s="12"/>
    </row>
    <row r="423" spans="10:10" ht="21" x14ac:dyDescent="0.25">
      <c r="J423" s="12"/>
    </row>
    <row r="424" spans="10:10" ht="21" x14ac:dyDescent="0.25">
      <c r="J424" s="12"/>
    </row>
    <row r="425" spans="10:10" ht="21" x14ac:dyDescent="0.25">
      <c r="J425" s="12"/>
    </row>
    <row r="426" spans="10:10" ht="21" x14ac:dyDescent="0.25">
      <c r="J426" s="12"/>
    </row>
    <row r="427" spans="10:10" ht="21" x14ac:dyDescent="0.25">
      <c r="J427" s="12"/>
    </row>
    <row r="428" spans="10:10" ht="21" x14ac:dyDescent="0.25">
      <c r="J428" s="12"/>
    </row>
    <row r="429" spans="10:10" ht="21" x14ac:dyDescent="0.25">
      <c r="J429" s="12"/>
    </row>
    <row r="430" spans="10:10" ht="21" x14ac:dyDescent="0.25">
      <c r="J430" s="12"/>
    </row>
    <row r="431" spans="10:10" ht="21" x14ac:dyDescent="0.25">
      <c r="J431" s="12"/>
    </row>
    <row r="432" spans="10:10" ht="21" x14ac:dyDescent="0.25">
      <c r="J432" s="12"/>
    </row>
    <row r="433" spans="10:10" ht="21" x14ac:dyDescent="0.25">
      <c r="J433" s="12"/>
    </row>
    <row r="434" spans="10:10" ht="21" x14ac:dyDescent="0.25">
      <c r="J434" s="12"/>
    </row>
    <row r="435" spans="10:10" ht="21" x14ac:dyDescent="0.25">
      <c r="J435" s="12"/>
    </row>
    <row r="436" spans="10:10" ht="21" x14ac:dyDescent="0.25">
      <c r="J436" s="12"/>
    </row>
    <row r="437" spans="10:10" ht="21" x14ac:dyDescent="0.25">
      <c r="J437" s="12"/>
    </row>
    <row r="438" spans="10:10" ht="21" x14ac:dyDescent="0.25">
      <c r="J438" s="12"/>
    </row>
    <row r="439" spans="10:10" ht="21" x14ac:dyDescent="0.25">
      <c r="J439" s="12"/>
    </row>
    <row r="440" spans="10:10" ht="21" x14ac:dyDescent="0.25">
      <c r="J440" s="12"/>
    </row>
    <row r="441" spans="10:10" ht="21" x14ac:dyDescent="0.25">
      <c r="J441" s="12"/>
    </row>
    <row r="442" spans="10:10" ht="21" x14ac:dyDescent="0.25">
      <c r="J442" s="12"/>
    </row>
    <row r="443" spans="10:10" ht="21" x14ac:dyDescent="0.25">
      <c r="J443" s="12"/>
    </row>
    <row r="444" spans="10:10" ht="21" x14ac:dyDescent="0.25">
      <c r="J444" s="12"/>
    </row>
    <row r="445" spans="10:10" ht="21" x14ac:dyDescent="0.25">
      <c r="J445" s="12"/>
    </row>
    <row r="446" spans="10:10" ht="21" x14ac:dyDescent="0.25">
      <c r="J446" s="12"/>
    </row>
    <row r="447" spans="10:10" ht="21" x14ac:dyDescent="0.25">
      <c r="J447" s="12"/>
    </row>
    <row r="448" spans="10:10" ht="21" x14ac:dyDescent="0.25">
      <c r="J448" s="12"/>
    </row>
    <row r="449" spans="10:10" ht="21" x14ac:dyDescent="0.25">
      <c r="J449" s="12"/>
    </row>
    <row r="450" spans="10:10" ht="21" x14ac:dyDescent="0.25">
      <c r="J450" s="12"/>
    </row>
    <row r="451" spans="10:10" ht="21" x14ac:dyDescent="0.25">
      <c r="J451" s="12"/>
    </row>
    <row r="452" spans="10:10" ht="21" x14ac:dyDescent="0.25">
      <c r="J452" s="12"/>
    </row>
    <row r="453" spans="10:10" ht="21" x14ac:dyDescent="0.25">
      <c r="J453" s="12"/>
    </row>
    <row r="454" spans="10:10" ht="21" x14ac:dyDescent="0.25">
      <c r="J454" s="12"/>
    </row>
    <row r="455" spans="10:10" ht="21" x14ac:dyDescent="0.25">
      <c r="J455" s="12"/>
    </row>
    <row r="456" spans="10:10" ht="21" x14ac:dyDescent="0.25">
      <c r="J456" s="12"/>
    </row>
    <row r="457" spans="10:10" ht="21" x14ac:dyDescent="0.25">
      <c r="J457" s="12"/>
    </row>
    <row r="458" spans="10:10" ht="21" x14ac:dyDescent="0.25">
      <c r="J458" s="12"/>
    </row>
    <row r="459" spans="10:10" ht="21" x14ac:dyDescent="0.25">
      <c r="J459" s="12"/>
    </row>
    <row r="460" spans="10:10" ht="21" x14ac:dyDescent="0.25">
      <c r="J460" s="12"/>
    </row>
    <row r="461" spans="10:10" ht="21" x14ac:dyDescent="0.25">
      <c r="J461" s="12"/>
    </row>
    <row r="462" spans="10:10" ht="21" x14ac:dyDescent="0.25">
      <c r="J462" s="12"/>
    </row>
    <row r="463" spans="10:10" ht="21" x14ac:dyDescent="0.25">
      <c r="J463" s="12"/>
    </row>
    <row r="464" spans="10:10" ht="21" x14ac:dyDescent="0.25">
      <c r="J464" s="12"/>
    </row>
    <row r="465" spans="10:10" ht="21" x14ac:dyDescent="0.25">
      <c r="J465" s="12"/>
    </row>
    <row r="466" spans="10:10" ht="21" x14ac:dyDescent="0.25">
      <c r="J466" s="12"/>
    </row>
    <row r="467" spans="10:10" ht="21" x14ac:dyDescent="0.25">
      <c r="J467" s="12"/>
    </row>
    <row r="468" spans="10:10" ht="21" x14ac:dyDescent="0.25">
      <c r="J468" s="12"/>
    </row>
    <row r="469" spans="10:10" ht="21" x14ac:dyDescent="0.25">
      <c r="J469" s="12"/>
    </row>
    <row r="470" spans="10:10" ht="21" x14ac:dyDescent="0.25">
      <c r="J470" s="12"/>
    </row>
    <row r="471" spans="10:10" ht="21" x14ac:dyDescent="0.25">
      <c r="J471" s="12"/>
    </row>
    <row r="472" spans="10:10" ht="21" x14ac:dyDescent="0.25">
      <c r="J472" s="12"/>
    </row>
    <row r="473" spans="10:10" ht="21" x14ac:dyDescent="0.25">
      <c r="J473" s="12"/>
    </row>
    <row r="474" spans="10:10" ht="21" x14ac:dyDescent="0.25">
      <c r="J474" s="12"/>
    </row>
    <row r="475" spans="10:10" ht="21" x14ac:dyDescent="0.25">
      <c r="J475" s="12"/>
    </row>
    <row r="476" spans="10:10" ht="21" x14ac:dyDescent="0.25">
      <c r="J476" s="12"/>
    </row>
    <row r="477" spans="10:10" ht="21" x14ac:dyDescent="0.25">
      <c r="J477" s="12"/>
    </row>
    <row r="478" spans="10:10" ht="21" x14ac:dyDescent="0.25">
      <c r="J478" s="12"/>
    </row>
    <row r="479" spans="10:10" ht="21" x14ac:dyDescent="0.25">
      <c r="J479" s="12"/>
    </row>
    <row r="480" spans="10:10" ht="21" x14ac:dyDescent="0.25">
      <c r="J480" s="12"/>
    </row>
    <row r="481" spans="10:10" ht="21" x14ac:dyDescent="0.25">
      <c r="J481" s="12"/>
    </row>
    <row r="482" spans="10:10" ht="21" x14ac:dyDescent="0.25">
      <c r="J482" s="12"/>
    </row>
    <row r="483" spans="10:10" ht="21" x14ac:dyDescent="0.25">
      <c r="J483" s="12"/>
    </row>
    <row r="484" spans="10:10" ht="21" x14ac:dyDescent="0.25">
      <c r="J484" s="12"/>
    </row>
    <row r="485" spans="10:10" ht="21" x14ac:dyDescent="0.25">
      <c r="J485" s="12"/>
    </row>
    <row r="486" spans="10:10" ht="21" x14ac:dyDescent="0.25">
      <c r="J486" s="12"/>
    </row>
    <row r="487" spans="10:10" ht="21" x14ac:dyDescent="0.25">
      <c r="J487" s="12"/>
    </row>
    <row r="488" spans="10:10" ht="21" x14ac:dyDescent="0.25">
      <c r="J488" s="12"/>
    </row>
    <row r="489" spans="10:10" ht="21" x14ac:dyDescent="0.25">
      <c r="J489" s="12"/>
    </row>
    <row r="490" spans="10:10" ht="21" x14ac:dyDescent="0.25">
      <c r="J490" s="12"/>
    </row>
    <row r="491" spans="10:10" ht="21" x14ac:dyDescent="0.25">
      <c r="J491" s="12"/>
    </row>
    <row r="492" spans="10:10" ht="21" x14ac:dyDescent="0.25">
      <c r="J492" s="12"/>
    </row>
    <row r="493" spans="10:10" ht="21" x14ac:dyDescent="0.25">
      <c r="J493" s="12"/>
    </row>
    <row r="494" spans="10:10" ht="21" x14ac:dyDescent="0.25">
      <c r="J494" s="12"/>
    </row>
    <row r="495" spans="10:10" ht="21" x14ac:dyDescent="0.25">
      <c r="J495" s="12"/>
    </row>
    <row r="496" spans="10:10" ht="21" x14ac:dyDescent="0.25">
      <c r="J496" s="12"/>
    </row>
    <row r="497" spans="10:10" ht="21" x14ac:dyDescent="0.25">
      <c r="J497" s="12"/>
    </row>
    <row r="498" spans="10:10" ht="21" x14ac:dyDescent="0.25">
      <c r="J498" s="12"/>
    </row>
    <row r="499" spans="10:10" ht="21" x14ac:dyDescent="0.25">
      <c r="J499" s="12"/>
    </row>
    <row r="500" spans="10:10" ht="21" x14ac:dyDescent="0.25">
      <c r="J500" s="12"/>
    </row>
    <row r="501" spans="10:10" ht="21" x14ac:dyDescent="0.25">
      <c r="J501" s="12"/>
    </row>
    <row r="502" spans="10:10" ht="21" x14ac:dyDescent="0.25">
      <c r="J502" s="12"/>
    </row>
    <row r="503" spans="10:10" ht="21" x14ac:dyDescent="0.25">
      <c r="J503" s="12"/>
    </row>
    <row r="504" spans="10:10" ht="21" x14ac:dyDescent="0.25">
      <c r="J504" s="12"/>
    </row>
    <row r="505" spans="10:10" ht="21" x14ac:dyDescent="0.25">
      <c r="J505" s="12"/>
    </row>
    <row r="506" spans="10:10" ht="21" x14ac:dyDescent="0.25">
      <c r="J506" s="12"/>
    </row>
    <row r="507" spans="10:10" ht="21" x14ac:dyDescent="0.25">
      <c r="J507" s="12"/>
    </row>
    <row r="508" spans="10:10" ht="21" x14ac:dyDescent="0.25">
      <c r="J508" s="12"/>
    </row>
    <row r="509" spans="10:10" ht="21" x14ac:dyDescent="0.25">
      <c r="J509" s="12"/>
    </row>
    <row r="510" spans="10:10" ht="21" x14ac:dyDescent="0.25">
      <c r="J510" s="12"/>
    </row>
    <row r="511" spans="10:10" ht="21" x14ac:dyDescent="0.25">
      <c r="J511" s="12"/>
    </row>
    <row r="512" spans="10:10" ht="21" x14ac:dyDescent="0.25">
      <c r="J512" s="12"/>
    </row>
    <row r="513" spans="10:10" ht="21" x14ac:dyDescent="0.25">
      <c r="J513" s="12"/>
    </row>
    <row r="514" spans="10:10" ht="21" x14ac:dyDescent="0.25">
      <c r="J514" s="12"/>
    </row>
    <row r="515" spans="10:10" ht="21" x14ac:dyDescent="0.25">
      <c r="J515" s="12"/>
    </row>
    <row r="516" spans="10:10" ht="21" x14ac:dyDescent="0.25">
      <c r="J516" s="12"/>
    </row>
    <row r="517" spans="10:10" ht="21" x14ac:dyDescent="0.25">
      <c r="J517" s="12"/>
    </row>
    <row r="518" spans="10:10" ht="21" x14ac:dyDescent="0.25">
      <c r="J518" s="12"/>
    </row>
    <row r="519" spans="10:10" ht="21" x14ac:dyDescent="0.25">
      <c r="J519" s="12"/>
    </row>
    <row r="520" spans="10:10" ht="21" x14ac:dyDescent="0.25">
      <c r="J520" s="12"/>
    </row>
    <row r="521" spans="10:10" ht="21" x14ac:dyDescent="0.25">
      <c r="J521" s="12"/>
    </row>
    <row r="522" spans="10:10" ht="21" x14ac:dyDescent="0.25">
      <c r="J522" s="12"/>
    </row>
    <row r="523" spans="10:10" ht="21" x14ac:dyDescent="0.25">
      <c r="J523" s="12"/>
    </row>
    <row r="524" spans="10:10" ht="21" x14ac:dyDescent="0.25">
      <c r="J524" s="12"/>
    </row>
    <row r="525" spans="10:10" ht="21" x14ac:dyDescent="0.25">
      <c r="J525" s="12"/>
    </row>
    <row r="526" spans="10:10" ht="21" x14ac:dyDescent="0.25">
      <c r="J526" s="12"/>
    </row>
    <row r="527" spans="10:10" ht="21" x14ac:dyDescent="0.25">
      <c r="J527" s="12"/>
    </row>
    <row r="528" spans="10:10" ht="21" x14ac:dyDescent="0.25">
      <c r="J528" s="12"/>
    </row>
    <row r="529" spans="10:10" ht="21" x14ac:dyDescent="0.25">
      <c r="J529" s="12"/>
    </row>
    <row r="530" spans="10:10" ht="21" x14ac:dyDescent="0.25">
      <c r="J530" s="12"/>
    </row>
    <row r="531" spans="10:10" ht="21" x14ac:dyDescent="0.25">
      <c r="J531" s="12"/>
    </row>
    <row r="532" spans="10:10" ht="21" x14ac:dyDescent="0.25">
      <c r="J532" s="12"/>
    </row>
    <row r="533" spans="10:10" ht="21" x14ac:dyDescent="0.25">
      <c r="J533" s="12"/>
    </row>
    <row r="534" spans="10:10" ht="21" x14ac:dyDescent="0.25">
      <c r="J534" s="12"/>
    </row>
    <row r="535" spans="10:10" ht="21" x14ac:dyDescent="0.25">
      <c r="J535" s="12"/>
    </row>
    <row r="536" spans="10:10" ht="21" x14ac:dyDescent="0.25">
      <c r="J536" s="12"/>
    </row>
    <row r="537" spans="10:10" ht="21" x14ac:dyDescent="0.25">
      <c r="J537" s="12"/>
    </row>
    <row r="538" spans="10:10" ht="21" x14ac:dyDescent="0.25">
      <c r="J538" s="12"/>
    </row>
    <row r="539" spans="10:10" ht="21" x14ac:dyDescent="0.25">
      <c r="J539" s="12"/>
    </row>
    <row r="540" spans="10:10" ht="21" x14ac:dyDescent="0.25">
      <c r="J540" s="12"/>
    </row>
    <row r="541" spans="10:10" ht="21" x14ac:dyDescent="0.25">
      <c r="J541" s="12"/>
    </row>
    <row r="542" spans="10:10" ht="21" x14ac:dyDescent="0.25">
      <c r="J542" s="12"/>
    </row>
    <row r="543" spans="10:10" ht="21" x14ac:dyDescent="0.25">
      <c r="J543" s="12"/>
    </row>
    <row r="544" spans="10:10" ht="21" x14ac:dyDescent="0.25">
      <c r="J544" s="12"/>
    </row>
    <row r="545" spans="10:10" ht="21" x14ac:dyDescent="0.25">
      <c r="J545" s="12"/>
    </row>
    <row r="546" spans="10:10" ht="21" x14ac:dyDescent="0.25">
      <c r="J546" s="12"/>
    </row>
    <row r="547" spans="10:10" ht="21" x14ac:dyDescent="0.25">
      <c r="J547" s="12"/>
    </row>
    <row r="548" spans="10:10" ht="21" x14ac:dyDescent="0.25">
      <c r="J548" s="12"/>
    </row>
    <row r="549" spans="10:10" ht="21" x14ac:dyDescent="0.25">
      <c r="J549" s="12"/>
    </row>
    <row r="550" spans="10:10" ht="21" x14ac:dyDescent="0.25">
      <c r="J550" s="12"/>
    </row>
    <row r="551" spans="10:10" ht="21" x14ac:dyDescent="0.25">
      <c r="J551" s="12"/>
    </row>
    <row r="552" spans="10:10" ht="21" x14ac:dyDescent="0.25">
      <c r="J552" s="12"/>
    </row>
    <row r="553" spans="10:10" ht="21" x14ac:dyDescent="0.25">
      <c r="J553" s="12"/>
    </row>
    <row r="554" spans="10:10" ht="21" x14ac:dyDescent="0.25">
      <c r="J554" s="12"/>
    </row>
    <row r="555" spans="10:10" ht="21" x14ac:dyDescent="0.25">
      <c r="J555" s="12"/>
    </row>
    <row r="556" spans="10:10" ht="21" x14ac:dyDescent="0.25">
      <c r="J556" s="12"/>
    </row>
    <row r="557" spans="10:10" ht="21" x14ac:dyDescent="0.25">
      <c r="J557" s="12"/>
    </row>
    <row r="558" spans="10:10" ht="21" x14ac:dyDescent="0.25">
      <c r="J558" s="12"/>
    </row>
    <row r="559" spans="10:10" ht="21" x14ac:dyDescent="0.25">
      <c r="J559" s="12"/>
    </row>
    <row r="560" spans="10:10" ht="21" x14ac:dyDescent="0.25">
      <c r="J560" s="12"/>
    </row>
    <row r="561" spans="10:10" ht="21" x14ac:dyDescent="0.25">
      <c r="J561" s="12"/>
    </row>
    <row r="562" spans="10:10" ht="21" x14ac:dyDescent="0.25">
      <c r="J562" s="12"/>
    </row>
    <row r="563" spans="10:10" ht="21" x14ac:dyDescent="0.25">
      <c r="J563" s="12"/>
    </row>
    <row r="564" spans="10:10" ht="21" x14ac:dyDescent="0.25">
      <c r="J564" s="12"/>
    </row>
    <row r="565" spans="10:10" ht="21" x14ac:dyDescent="0.25">
      <c r="J565" s="12"/>
    </row>
    <row r="566" spans="10:10" ht="21" x14ac:dyDescent="0.25">
      <c r="J566" s="12"/>
    </row>
    <row r="567" spans="10:10" ht="21" x14ac:dyDescent="0.25">
      <c r="J567" s="12"/>
    </row>
    <row r="568" spans="10:10" ht="21" x14ac:dyDescent="0.25">
      <c r="J568" s="12"/>
    </row>
    <row r="569" spans="10:10" ht="21" x14ac:dyDescent="0.25">
      <c r="J569" s="12"/>
    </row>
    <row r="570" spans="10:10" ht="21" x14ac:dyDescent="0.25">
      <c r="J570" s="12"/>
    </row>
    <row r="571" spans="10:10" ht="21" x14ac:dyDescent="0.25">
      <c r="J571" s="12"/>
    </row>
    <row r="572" spans="10:10" ht="21" x14ac:dyDescent="0.25">
      <c r="J572" s="12"/>
    </row>
    <row r="573" spans="10:10" ht="21" x14ac:dyDescent="0.25">
      <c r="J573" s="12"/>
    </row>
    <row r="574" spans="10:10" ht="21" x14ac:dyDescent="0.25">
      <c r="J574" s="12"/>
    </row>
    <row r="575" spans="10:10" ht="21" x14ac:dyDescent="0.25">
      <c r="J575" s="12"/>
    </row>
    <row r="576" spans="10:10" ht="21" x14ac:dyDescent="0.25">
      <c r="J576" s="12"/>
    </row>
    <row r="577" spans="10:10" ht="21" x14ac:dyDescent="0.25">
      <c r="J577" s="12"/>
    </row>
    <row r="578" spans="10:10" ht="21" x14ac:dyDescent="0.25">
      <c r="J578" s="12"/>
    </row>
    <row r="579" spans="10:10" ht="21" x14ac:dyDescent="0.25">
      <c r="J579" s="12"/>
    </row>
    <row r="580" spans="10:10" ht="21" x14ac:dyDescent="0.25">
      <c r="J580" s="12"/>
    </row>
  </sheetData>
  <mergeCells count="97">
    <mergeCell ref="D181:F182"/>
    <mergeCell ref="A161:H161"/>
    <mergeCell ref="A162:F162"/>
    <mergeCell ref="D163:F163"/>
    <mergeCell ref="D164:F165"/>
    <mergeCell ref="A167:I167"/>
    <mergeCell ref="B168:F168"/>
    <mergeCell ref="B169:F169"/>
    <mergeCell ref="B170:F170"/>
    <mergeCell ref="A178:H178"/>
    <mergeCell ref="A179:F179"/>
    <mergeCell ref="D180:F180"/>
    <mergeCell ref="B153:F153"/>
    <mergeCell ref="A133:I133"/>
    <mergeCell ref="B134:F134"/>
    <mergeCell ref="B135:F135"/>
    <mergeCell ref="B136:F136"/>
    <mergeCell ref="A144:H144"/>
    <mergeCell ref="A145:F145"/>
    <mergeCell ref="D146:F146"/>
    <mergeCell ref="D147:F148"/>
    <mergeCell ref="A150:I150"/>
    <mergeCell ref="B151:F151"/>
    <mergeCell ref="B152:F152"/>
    <mergeCell ref="D130:F131"/>
    <mergeCell ref="A110:H110"/>
    <mergeCell ref="A111:F111"/>
    <mergeCell ref="D112:F112"/>
    <mergeCell ref="D113:F114"/>
    <mergeCell ref="A116:I116"/>
    <mergeCell ref="B117:F117"/>
    <mergeCell ref="B118:F118"/>
    <mergeCell ref="B119:F119"/>
    <mergeCell ref="A127:H127"/>
    <mergeCell ref="A128:F128"/>
    <mergeCell ref="D129:F129"/>
    <mergeCell ref="B102:F102"/>
    <mergeCell ref="A82:I82"/>
    <mergeCell ref="B83:F83"/>
    <mergeCell ref="B84:F84"/>
    <mergeCell ref="B85:F85"/>
    <mergeCell ref="A93:H93"/>
    <mergeCell ref="A94:F94"/>
    <mergeCell ref="D95:F95"/>
    <mergeCell ref="D96:F97"/>
    <mergeCell ref="A99:I99"/>
    <mergeCell ref="B100:F100"/>
    <mergeCell ref="B101:F101"/>
    <mergeCell ref="D79:F80"/>
    <mergeCell ref="A59:H59"/>
    <mergeCell ref="A60:F60"/>
    <mergeCell ref="D61:F61"/>
    <mergeCell ref="D62:F63"/>
    <mergeCell ref="A65:I65"/>
    <mergeCell ref="B66:F66"/>
    <mergeCell ref="B67:F67"/>
    <mergeCell ref="B68:F68"/>
    <mergeCell ref="A76:H76"/>
    <mergeCell ref="A77:F77"/>
    <mergeCell ref="D78:F78"/>
    <mergeCell ref="B51:F51"/>
    <mergeCell ref="A31:I31"/>
    <mergeCell ref="B32:F32"/>
    <mergeCell ref="B33:F33"/>
    <mergeCell ref="B34:F34"/>
    <mergeCell ref="A42:H42"/>
    <mergeCell ref="A43:F43"/>
    <mergeCell ref="D44:F44"/>
    <mergeCell ref="D45:F46"/>
    <mergeCell ref="A48:I48"/>
    <mergeCell ref="B49:F49"/>
    <mergeCell ref="B50:F50"/>
    <mergeCell ref="A25:H25"/>
    <mergeCell ref="A26:F26"/>
    <mergeCell ref="D27:F27"/>
    <mergeCell ref="D28:F29"/>
    <mergeCell ref="L26:O26"/>
    <mergeCell ref="B17:F17"/>
    <mergeCell ref="L10:P10"/>
    <mergeCell ref="L6:P6"/>
    <mergeCell ref="A7:I7"/>
    <mergeCell ref="L7:P7"/>
    <mergeCell ref="D8:F8"/>
    <mergeCell ref="L8:P8"/>
    <mergeCell ref="F9:I9"/>
    <mergeCell ref="L9:P9"/>
    <mergeCell ref="B10:D10"/>
    <mergeCell ref="L11:P11"/>
    <mergeCell ref="A14:I14"/>
    <mergeCell ref="B15:F15"/>
    <mergeCell ref="B16:F16"/>
    <mergeCell ref="A1:I1"/>
    <mergeCell ref="L2:P2"/>
    <mergeCell ref="A3:I3"/>
    <mergeCell ref="L3:P3"/>
    <mergeCell ref="A4:I5"/>
    <mergeCell ref="L4:P5"/>
  </mergeCells>
  <conditionalFormatting sqref="B24">
    <cfRule type="notContainsBlanks" dxfId="39" priority="42">
      <formula>LEN(TRIM(B24))&gt;0</formula>
    </cfRule>
  </conditionalFormatting>
  <conditionalFormatting sqref="B41">
    <cfRule type="notContainsBlanks" dxfId="38" priority="19">
      <formula>LEN(TRIM(B41))&gt;0</formula>
    </cfRule>
  </conditionalFormatting>
  <conditionalFormatting sqref="B58">
    <cfRule type="notContainsBlanks" dxfId="37" priority="17">
      <formula>LEN(TRIM(B58))&gt;0</formula>
    </cfRule>
  </conditionalFormatting>
  <conditionalFormatting sqref="B75">
    <cfRule type="notContainsBlanks" dxfId="36" priority="15">
      <formula>LEN(TRIM(B75))&gt;0</formula>
    </cfRule>
  </conditionalFormatting>
  <conditionalFormatting sqref="B92">
    <cfRule type="notContainsBlanks" dxfId="35" priority="13">
      <formula>LEN(TRIM(B92))&gt;0</formula>
    </cfRule>
  </conditionalFormatting>
  <conditionalFormatting sqref="B109">
    <cfRule type="notContainsBlanks" dxfId="34" priority="11">
      <formula>LEN(TRIM(B109))&gt;0</formula>
    </cfRule>
  </conditionalFormatting>
  <conditionalFormatting sqref="B126">
    <cfRule type="notContainsBlanks" dxfId="33" priority="9">
      <formula>LEN(TRIM(B126))&gt;0</formula>
    </cfRule>
  </conditionalFormatting>
  <conditionalFormatting sqref="B143">
    <cfRule type="notContainsBlanks" dxfId="32" priority="7">
      <formula>LEN(TRIM(B143))&gt;0</formula>
    </cfRule>
  </conditionalFormatting>
  <conditionalFormatting sqref="B160">
    <cfRule type="notContainsBlanks" dxfId="31" priority="5">
      <formula>LEN(TRIM(B160))&gt;0</formula>
    </cfRule>
  </conditionalFormatting>
  <conditionalFormatting sqref="B177">
    <cfRule type="notContainsBlanks" dxfId="30" priority="3">
      <formula>LEN(TRIM(B177))&gt;0</formula>
    </cfRule>
  </conditionalFormatting>
  <conditionalFormatting sqref="B15:F17">
    <cfRule type="notContainsBlanks" dxfId="29" priority="29">
      <formula>LEN(TRIM(B15))&gt;0</formula>
    </cfRule>
  </conditionalFormatting>
  <conditionalFormatting sqref="B32:F34">
    <cfRule type="notContainsBlanks" dxfId="28" priority="28">
      <formula>LEN(TRIM(B32))&gt;0</formula>
    </cfRule>
  </conditionalFormatting>
  <conditionalFormatting sqref="B49:F51">
    <cfRule type="notContainsBlanks" dxfId="27" priority="27">
      <formula>LEN(TRIM(B49))&gt;0</formula>
    </cfRule>
  </conditionalFormatting>
  <conditionalFormatting sqref="B66:F68">
    <cfRule type="notContainsBlanks" dxfId="26" priority="26">
      <formula>LEN(TRIM(B66))&gt;0</formula>
    </cfRule>
  </conditionalFormatting>
  <conditionalFormatting sqref="B83:F85">
    <cfRule type="notContainsBlanks" dxfId="25" priority="25">
      <formula>LEN(TRIM(B83))&gt;0</formula>
    </cfRule>
  </conditionalFormatting>
  <conditionalFormatting sqref="B100:F102">
    <cfRule type="notContainsBlanks" dxfId="24" priority="24">
      <formula>LEN(TRIM(B100))&gt;0</formula>
    </cfRule>
  </conditionalFormatting>
  <conditionalFormatting sqref="B117:F119">
    <cfRule type="notContainsBlanks" dxfId="23" priority="23">
      <formula>LEN(TRIM(B117))&gt;0</formula>
    </cfRule>
  </conditionalFormatting>
  <conditionalFormatting sqref="B134:F136">
    <cfRule type="notContainsBlanks" dxfId="22" priority="22">
      <formula>LEN(TRIM(B134))&gt;0</formula>
    </cfRule>
  </conditionalFormatting>
  <conditionalFormatting sqref="B151:F153">
    <cfRule type="notContainsBlanks" dxfId="21" priority="21">
      <formula>LEN(TRIM(B151))&gt;0</formula>
    </cfRule>
  </conditionalFormatting>
  <conditionalFormatting sqref="B168:F170">
    <cfRule type="notContainsBlanks" dxfId="20" priority="20">
      <formula>LEN(TRIM(B168))&gt;0</formula>
    </cfRule>
  </conditionalFormatting>
  <conditionalFormatting sqref="C19:D24 F19:F24">
    <cfRule type="notContainsBlanks" dxfId="19" priority="40">
      <formula>LEN(TRIM(C19))&gt;0</formula>
    </cfRule>
  </conditionalFormatting>
  <conditionalFormatting sqref="C28:D28 C29">
    <cfRule type="notContainsBlanks" dxfId="18" priority="41">
      <formula>LEN(TRIM(C28))&gt;0</formula>
    </cfRule>
  </conditionalFormatting>
  <conditionalFormatting sqref="C36:D41 F36:F41">
    <cfRule type="notContainsBlanks" dxfId="17" priority="18">
      <formula>LEN(TRIM(C36))&gt;0</formula>
    </cfRule>
  </conditionalFormatting>
  <conditionalFormatting sqref="C45:D45 C46">
    <cfRule type="notContainsBlanks" dxfId="16" priority="39">
      <formula>LEN(TRIM(C45))&gt;0</formula>
    </cfRule>
  </conditionalFormatting>
  <conditionalFormatting sqref="C53:D58 F53:F58">
    <cfRule type="notContainsBlanks" dxfId="15" priority="16">
      <formula>LEN(TRIM(C53))&gt;0</formula>
    </cfRule>
  </conditionalFormatting>
  <conditionalFormatting sqref="C62:D62 C63">
    <cfRule type="notContainsBlanks" dxfId="14" priority="38">
      <formula>LEN(TRIM(C62))&gt;0</formula>
    </cfRule>
  </conditionalFormatting>
  <conditionalFormatting sqref="C70:D75 F70:F75">
    <cfRule type="notContainsBlanks" dxfId="13" priority="14">
      <formula>LEN(TRIM(C70))&gt;0</formula>
    </cfRule>
  </conditionalFormatting>
  <conditionalFormatting sqref="C79:D79 C80">
    <cfRule type="notContainsBlanks" dxfId="12" priority="37">
      <formula>LEN(TRIM(C79))&gt;0</formula>
    </cfRule>
  </conditionalFormatting>
  <conditionalFormatting sqref="C87:D92 F87:F92">
    <cfRule type="notContainsBlanks" dxfId="11" priority="12">
      <formula>LEN(TRIM(C87))&gt;0</formula>
    </cfRule>
  </conditionalFormatting>
  <conditionalFormatting sqref="C96:D96 C97">
    <cfRule type="notContainsBlanks" dxfId="10" priority="36">
      <formula>LEN(TRIM(C96))&gt;0</formula>
    </cfRule>
  </conditionalFormatting>
  <conditionalFormatting sqref="C104:D109 F104:F109">
    <cfRule type="notContainsBlanks" dxfId="9" priority="10">
      <formula>LEN(TRIM(C104))&gt;0</formula>
    </cfRule>
  </conditionalFormatting>
  <conditionalFormatting sqref="C113:D113 C114">
    <cfRule type="notContainsBlanks" dxfId="8" priority="35">
      <formula>LEN(TRIM(C113))&gt;0</formula>
    </cfRule>
  </conditionalFormatting>
  <conditionalFormatting sqref="C121:D126 F121:F126">
    <cfRule type="notContainsBlanks" dxfId="7" priority="8">
      <formula>LEN(TRIM(C121))&gt;0</formula>
    </cfRule>
  </conditionalFormatting>
  <conditionalFormatting sqref="C130:D130 C131">
    <cfRule type="notContainsBlanks" dxfId="6" priority="34">
      <formula>LEN(TRIM(C130))&gt;0</formula>
    </cfRule>
  </conditionalFormatting>
  <conditionalFormatting sqref="C138:D143 F138:F143">
    <cfRule type="notContainsBlanks" dxfId="5" priority="6">
      <formula>LEN(TRIM(C138))&gt;0</formula>
    </cfRule>
  </conditionalFormatting>
  <conditionalFormatting sqref="C147:D147 C148">
    <cfRule type="notContainsBlanks" dxfId="4" priority="33">
      <formula>LEN(TRIM(C147))&gt;0</formula>
    </cfRule>
  </conditionalFormatting>
  <conditionalFormatting sqref="C155:D160 F155:F160">
    <cfRule type="notContainsBlanks" dxfId="3" priority="4">
      <formula>LEN(TRIM(C155))&gt;0</formula>
    </cfRule>
  </conditionalFormatting>
  <conditionalFormatting sqref="C164:D164 C165">
    <cfRule type="notContainsBlanks" dxfId="2" priority="32">
      <formula>LEN(TRIM(C164))&gt;0</formula>
    </cfRule>
  </conditionalFormatting>
  <conditionalFormatting sqref="C172:D177 F172:F177">
    <cfRule type="notContainsBlanks" dxfId="1" priority="2">
      <formula>LEN(TRIM(C172))&gt;0</formula>
    </cfRule>
  </conditionalFormatting>
  <conditionalFormatting sqref="C181:D181 C182">
    <cfRule type="notContainsBlanks" dxfId="0" priority="31">
      <formula>LEN(TRIM(C181))&gt;0</formula>
    </cfRule>
  </conditionalFormatting>
  <dataValidations count="1">
    <dataValidation allowBlank="1" showInputMessage="1" sqref="B17:F17 B34:F34 B51:F51 B68:F68 B85:F85 B102:F102 B119:F119 B136:F136 B153:F153 B170:F170" xr:uid="{80559B71-0B5B-41EA-BBA3-5137776DBFB9}"/>
  </dataValidations>
  <pageMargins left="0.25" right="0.25" top="0.75" bottom="0.75" header="0.3" footer="0.3"/>
  <pageSetup paperSize="9" orientation="landscape" r:id="rId1"/>
  <headerFooter>
    <oddHeader>&amp;C&amp;"Calibri"&amp;12&amp;KFF0000 OFFICIAL&amp;1#_x000D_</oddHeader>
    <oddFooter>&amp;C_x000D_&amp;1#&amp;"Calibri"&amp;12&amp;KFF0000 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a251b7e-61e4-4816-a71f-b295a9ad20fb">
      <Value>82</Value>
      <Value>214</Value>
      <Value>3</Value>
      <Value>51693</Value>
      <Value>585</Value>
    </TaxCatchAll>
    <pe2555c81638466f9eb614edb9ecde52 xmlns="2a251b7e-61e4-4816-a71f-b295a9ad20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aa25a1a23adf4c92a153145de6afe324 xmlns="2a251b7e-61e4-4816-a71f-b295a9ad20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adb9bed2e36e4a93af574aeb444da63e xmlns="2a251b7e-61e4-4816-a71f-b295a9ad20fb">
      <Terms xmlns="http://schemas.microsoft.com/office/infopath/2007/PartnerControls">
        <TermInfo xmlns="http://schemas.microsoft.com/office/infopath/2007/PartnerControls">
          <TermName xmlns="http://schemas.microsoft.com/office/infopath/2007/PartnerControls">Community Energy Upgrades Fund Round 2</TermName>
          <TermId xmlns="http://schemas.microsoft.com/office/infopath/2007/PartnerControls">b256fa76-5b0a-463b-9b69-5a7ad3c0bd3a</TermId>
        </TermInfo>
      </Terms>
    </adb9bed2e36e4a93af574aeb444da63e>
    <IconOverlay xmlns="http://schemas.microsoft.com/sharepoint/v4" xsi:nil="true"/>
    <n99e4c9942c6404eb103464a00e6097b xmlns="2a251b7e-61e4-4816-a71f-b295a9ad20fb">
      <Terms xmlns="http://schemas.microsoft.com/office/infopath/2007/PartnerControls">
        <TermInfo xmlns="http://schemas.microsoft.com/office/infopath/2007/PartnerControls">
          <TermName xmlns="http://schemas.microsoft.com/office/infopath/2007/PartnerControls">2025-26</TermName>
          <TermId xmlns="http://schemas.microsoft.com/office/infopath/2007/PartnerControls">2e673ef7-3a26-4daf-8611-dd57c039f136</TermId>
        </TermInfo>
      </Terms>
    </n99e4c9942c6404eb103464a00e6097b>
    <g7bcb40ba23249a78edca7d43a67c1c9 xmlns="2a251b7e-61e4-4816-a71f-b295a9ad20fb">
      <Terms xmlns="http://schemas.microsoft.com/office/infopath/2007/PartnerControls">
        <TermInfo xmlns="http://schemas.microsoft.com/office/infopath/2007/PartnerControls">
          <TermName xmlns="http://schemas.microsoft.com/office/infopath/2007/PartnerControls">Design</TermName>
          <TermId xmlns="http://schemas.microsoft.com/office/infopath/2007/PartnerControls">15393cf4-1a80-4741-a8a5-a1faa3f14784</TermId>
        </TermInfo>
      </Terms>
    </g7bcb40ba23249a78edca7d43a67c1c9>
    <Comment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D13603DCBBC0F45A3901C1DD9554701" ma:contentTypeVersion="14" ma:contentTypeDescription="Create a new document." ma:contentTypeScope="" ma:versionID="f416a7472307772aa90337a782dbe79e">
  <xsd:schema xmlns:xsd="http://www.w3.org/2001/XMLSchema" xmlns:xs="http://www.w3.org/2001/XMLSchema" xmlns:p="http://schemas.microsoft.com/office/2006/metadata/properties" xmlns:ns1="http://schemas.microsoft.com/sharepoint/v3" xmlns:ns2="2a251b7e-61e4-4816-a71f-b295a9ad20fb" xmlns:ns3="http://schemas.microsoft.com/sharepoint/v4" targetNamespace="http://schemas.microsoft.com/office/2006/metadata/properties" ma:root="true" ma:fieldsID="01fc8ec97b9f93a5957bc3c7750882eb" ns1:_="" ns2:_="" ns3:_="">
    <xsd:import namespace="http://schemas.microsoft.com/sharepoint/v3"/>
    <xsd:import namespace="2a251b7e-61e4-4816-a71f-b295a9ad20f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251b7e-61e4-4816-a71f-b295a9ad20f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ebb2a7f5-026b-4c1f-ab3d-c0a470e81770}" ma:internalName="TaxCatchAll" ma:showField="CatchAllData" ma:web="2a251b7e-61e4-4816-a71f-b295a9ad20fb">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ead7168b-4370-41af-a79f-1d3959e12215"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6C1B8-ED83-4034-A50E-137CEDC3F7A3}">
  <ds:schemaRefs>
    <ds:schemaRef ds:uri="http://purl.org/dc/terms/"/>
    <ds:schemaRef ds:uri="2a251b7e-61e4-4816-a71f-b295a9ad20fb"/>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sharepoint/v4"/>
    <ds:schemaRef ds:uri="http://schemas.microsoft.com/sharepoint/v3"/>
    <ds:schemaRef ds:uri="http://www.w3.org/XML/1998/namespace"/>
  </ds:schemaRefs>
</ds:datastoreItem>
</file>

<file path=customXml/itemProps2.xml><?xml version="1.0" encoding="utf-8"?>
<ds:datastoreItem xmlns:ds="http://schemas.openxmlformats.org/officeDocument/2006/customXml" ds:itemID="{22F4C523-BB2E-4FD2-B446-10AF3959C9A0}">
  <ds:schemaRefs>
    <ds:schemaRef ds:uri="http://schemas.microsoft.com/sharepoint/v3/contenttype/forms"/>
  </ds:schemaRefs>
</ds:datastoreItem>
</file>

<file path=customXml/itemProps3.xml><?xml version="1.0" encoding="utf-8"?>
<ds:datastoreItem xmlns:ds="http://schemas.openxmlformats.org/officeDocument/2006/customXml" ds:itemID="{A963EDB7-7217-4A9A-BB2B-E79D814388E0}">
  <ds:schemaRefs>
    <ds:schemaRef ds:uri="http://schemas.microsoft.com/sharepoint/events"/>
  </ds:schemaRefs>
</ds:datastoreItem>
</file>

<file path=customXml/itemProps4.xml><?xml version="1.0" encoding="utf-8"?>
<ds:datastoreItem xmlns:ds="http://schemas.openxmlformats.org/officeDocument/2006/customXml" ds:itemID="{597FDB6B-51C0-4987-9F78-46DD37B77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251b7e-61e4-4816-a71f-b295a9ad20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e6ba7ff-9897-4e65-9803-3be34fd9cf5a}" enabled="1" method="Privileged" siteId="{8c3c81bc-2b3c-44af-b3f7-6f620b3910ee}"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1. Instructions</vt:lpstr>
      <vt:lpstr>2. Examples</vt:lpstr>
      <vt:lpstr>3. Abatement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2025-01-31T03:19:28Z</dcterms:created>
  <dcterms:modified xsi:type="dcterms:W3CDTF">2025-02-26T22:25:22Z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0x0101004D13603DCBBC0F45A3901C1DD9554701</vt:lpwstr>
  </property>
  <property fmtid="{D5CDD505-2E9C-101B-9397-08002B2CF9AE}" pid="3" name="MediaServiceImageTags">
    <vt:lpwstr/>
  </property>
  <property fmtid="{D5CDD505-2E9C-101B-9397-08002B2CF9AE}" pid="4" name="DocHub_Year">
    <vt:lpwstr>585;#2025-26|2e673ef7-3a26-4daf-8611-dd57c039f136</vt:lpwstr>
  </property>
  <property fmtid="{D5CDD505-2E9C-101B-9397-08002B2CF9AE}" pid="5" name="DocHub_DocumentType">
    <vt:lpwstr>82;#Template|9b48ba34-650a-488d-9fe8-e5181e10b797</vt:lpwstr>
  </property>
  <property fmtid="{D5CDD505-2E9C-101B-9397-08002B2CF9AE}" pid="6" name="DocHub_SecurityClassification">
    <vt:lpwstr>3;#OFFICIAL|6106d03b-a1a0-4e30-9d91-d5e9fb4314f9</vt:lpwstr>
  </property>
  <property fmtid="{D5CDD505-2E9C-101B-9397-08002B2CF9AE}" pid="7" name="DocHub_Keywords">
    <vt:lpwstr>51693;#Community Energy Upgrades Fund Round 2|b256fa76-5b0a-463b-9b69-5a7ad3c0bd3a</vt:lpwstr>
  </property>
  <property fmtid="{D5CDD505-2E9C-101B-9397-08002B2CF9AE}" pid="8" name="DocHub_WorkActivity">
    <vt:lpwstr>214;#Design|15393cf4-1a80-4741-a8a5-a1faa3f14784</vt:lpwstr>
  </property>
</Properties>
</file>